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hk00012\Desktop\ｼｰﾙ3社保証書申請変更\ｺﾆｼ\"/>
    </mc:Choice>
  </mc:AlternateContent>
  <xr:revisionPtr revIDLastSave="0" documentId="8_{ACBC16AE-63C1-4955-BF58-1C3A3AC4479F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0000" sheetId="7" state="veryHidden" r:id="rId1"/>
    <sheet name="入力シート" sheetId="332" r:id="rId2"/>
    <sheet name="出荷証明書雛型" sheetId="324" r:id="rId3"/>
    <sheet name="VLOOK" sheetId="333" r:id="rId4"/>
    <sheet name="シール保証書（作成見本）" sheetId="323" r:id="rId5"/>
    <sheet name="エポ保証書（作成見本）" sheetId="322" r:id="rId6"/>
    <sheet name="試験成績書(依頼書)" sheetId="334" r:id="rId7"/>
  </sheets>
  <definedNames>
    <definedName name="_xlnm._FilterDatabase" localSheetId="3" hidden="1">VLOOK!$A$2:$X$447</definedName>
    <definedName name="_xlnm.Print_Area" localSheetId="5">OFFSET('エポ保証書（作成見本）'!$A$1,0,0,COUNT('エポ保証書（作成見本）'!$AP:$AP),26)</definedName>
    <definedName name="_xlnm.Print_Area" localSheetId="4">OFFSET('シール保証書（作成見本）'!$A$1,0,0,COUNT('シール保証書（作成見本）'!$AP:$AP),26)</definedName>
    <definedName name="_xlnm.Print_Area" localSheetId="6">'試験成績書(依頼書)'!$A$1:$BC$24</definedName>
    <definedName name="_xlnm.Print_Area" localSheetId="2">OFFSET(出荷証明書雛型!$B$1,0,0,COUNT(出荷証明書雛型!$AL:$AL),16)</definedName>
    <definedName name="_xlnm.Print_Area" localSheetId="1">入力シート!$B$2:$D$38,入力シート!$B$40:$C$95</definedName>
    <definedName name="Z_86457F82_A62D_4BFE_B50F_60A7B0C8B811_.wvu.Cols" localSheetId="2" hidden="1">出荷証明書雛型!$AG:$AG,出荷証明書雛型!$AJ:$AJ</definedName>
    <definedName name="Z_86457F82_A62D_4BFE_B50F_60A7B0C8B811_.wvu.PrintArea" localSheetId="5" hidden="1">'エポ保証書（作成見本）'!$A$1:$Z$47</definedName>
    <definedName name="Z_86457F82_A62D_4BFE_B50F_60A7B0C8B811_.wvu.PrintArea" localSheetId="4" hidden="1">'シール保証書（作成見本）'!$A$1:$Z$46</definedName>
    <definedName name="Z_86457F82_A62D_4BFE_B50F_60A7B0C8B811_.wvu.PrintArea" localSheetId="2" hidden="1">出荷証明書雛型!$B$1:$Q$45</definedName>
    <definedName name="Z_86457F82_A62D_4BFE_B50F_60A7B0C8B811_.wvu.PrintArea" localSheetId="1" hidden="1">入力シート!$B$2:$D$38,入力シート!$B$40:$C$89,入力シート!$B$91:$C$95</definedName>
    <definedName name="現場名称" localSheetId="3">#REF!</definedName>
    <definedName name="現場名称" localSheetId="6">#REF!</definedName>
    <definedName name="現場名称">#REF!</definedName>
  </definedNames>
  <calcPr calcId="191029"/>
  <customWorkbookViews>
    <customWorkbookView name="入力シート" guid="{86457F82-A62D-4BFE-B50F-60A7B0C8B811}" maximized="1" xWindow="-8" yWindow="-8" windowWidth="1873" windowHeight="1096" tabRatio="907" activeSheetId="332" showComments="commIndAndComment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R64" i="324" l="1"/>
  <c r="R65" i="324"/>
  <c r="R66" i="324"/>
  <c r="R67" i="324"/>
  <c r="R68" i="324"/>
  <c r="R69" i="324"/>
  <c r="R70" i="324"/>
  <c r="R71" i="324"/>
  <c r="R72" i="324"/>
  <c r="R73" i="324"/>
  <c r="R74" i="324"/>
  <c r="A74" i="324" s="1"/>
  <c r="R75" i="324"/>
  <c r="R76" i="324"/>
  <c r="R77" i="324"/>
  <c r="R78" i="324"/>
  <c r="R79" i="324"/>
  <c r="R80" i="324"/>
  <c r="R81" i="324"/>
  <c r="R82" i="324"/>
  <c r="R83" i="324"/>
  <c r="R84" i="324"/>
  <c r="Q66" i="324"/>
  <c r="Q79" i="324"/>
  <c r="N66" i="324"/>
  <c r="N68" i="324"/>
  <c r="N69" i="324"/>
  <c r="N70" i="324"/>
  <c r="N71" i="324"/>
  <c r="N79" i="324"/>
  <c r="N83" i="324"/>
  <c r="L64" i="324"/>
  <c r="L65" i="324"/>
  <c r="L66" i="324"/>
  <c r="L67" i="324"/>
  <c r="L68" i="324"/>
  <c r="L69" i="324"/>
  <c r="L70" i="324"/>
  <c r="L71" i="324"/>
  <c r="L72" i="324"/>
  <c r="L73" i="324"/>
  <c r="L74" i="324"/>
  <c r="L75" i="324"/>
  <c r="L76" i="324"/>
  <c r="L77" i="324"/>
  <c r="L78" i="324"/>
  <c r="L79" i="324"/>
  <c r="L80" i="324"/>
  <c r="L81" i="324"/>
  <c r="L82" i="324"/>
  <c r="L83" i="324"/>
  <c r="L84" i="324"/>
  <c r="K66" i="324"/>
  <c r="K79" i="324"/>
  <c r="I79" i="324"/>
  <c r="I80" i="324"/>
  <c r="C66" i="324"/>
  <c r="O66" i="324" s="1"/>
  <c r="C67" i="324"/>
  <c r="O67" i="324" s="1"/>
  <c r="C68" i="324"/>
  <c r="O68" i="324" s="1"/>
  <c r="C79" i="324"/>
  <c r="O79" i="324" s="1"/>
  <c r="C80" i="324"/>
  <c r="O80" i="324" s="1"/>
  <c r="C81" i="324"/>
  <c r="O81" i="324" s="1"/>
  <c r="C82" i="324"/>
  <c r="O82" i="324" s="1"/>
  <c r="C83" i="324"/>
  <c r="O83" i="324" s="1"/>
  <c r="A64" i="324"/>
  <c r="N64" i="324" s="1"/>
  <c r="A65" i="324"/>
  <c r="N65" i="324" s="1"/>
  <c r="A66" i="324"/>
  <c r="I66" i="324" s="1"/>
  <c r="A67" i="324"/>
  <c r="Q67" i="324" s="1"/>
  <c r="A68" i="324"/>
  <c r="Q68" i="324" s="1"/>
  <c r="A69" i="324"/>
  <c r="Q69" i="324" s="1"/>
  <c r="A70" i="324"/>
  <c r="Q70" i="324" s="1"/>
  <c r="A71" i="324"/>
  <c r="I71" i="324" s="1"/>
  <c r="A72" i="324"/>
  <c r="I72" i="324" s="1"/>
  <c r="A73" i="324"/>
  <c r="N73" i="324" s="1"/>
  <c r="A75" i="324"/>
  <c r="N75" i="324" s="1"/>
  <c r="A76" i="324"/>
  <c r="N76" i="324" s="1"/>
  <c r="A77" i="324"/>
  <c r="Q77" i="324" s="1"/>
  <c r="A78" i="324"/>
  <c r="Q78" i="324" s="1"/>
  <c r="A79" i="324"/>
  <c r="A80" i="324"/>
  <c r="Q80" i="324" s="1"/>
  <c r="A81" i="324"/>
  <c r="Q81" i="324" s="1"/>
  <c r="A82" i="324"/>
  <c r="I82" i="324" s="1"/>
  <c r="A83" i="324"/>
  <c r="I83" i="324" s="1"/>
  <c r="A84" i="324"/>
  <c r="I84" i="324" s="1"/>
  <c r="R63" i="324"/>
  <c r="A63" i="324" s="1"/>
  <c r="L63" i="324"/>
  <c r="M398" i="333"/>
  <c r="K398" i="333"/>
  <c r="M397" i="333"/>
  <c r="K397" i="333"/>
  <c r="M396" i="333"/>
  <c r="K396" i="333"/>
  <c r="M395" i="333"/>
  <c r="K395" i="333"/>
  <c r="M394" i="333"/>
  <c r="K394" i="333"/>
  <c r="M393" i="333"/>
  <c r="K393" i="333"/>
  <c r="M392" i="333"/>
  <c r="K392" i="333"/>
  <c r="M391" i="333"/>
  <c r="K391" i="333"/>
  <c r="M390" i="333"/>
  <c r="K390" i="333"/>
  <c r="M389" i="333"/>
  <c r="K389" i="333"/>
  <c r="M388" i="333"/>
  <c r="K388" i="333"/>
  <c r="M387" i="333"/>
  <c r="K387" i="333"/>
  <c r="M386" i="333"/>
  <c r="K386" i="333"/>
  <c r="M385" i="333"/>
  <c r="K385" i="333"/>
  <c r="M384" i="333"/>
  <c r="K384" i="333"/>
  <c r="K383" i="333"/>
  <c r="M382" i="333"/>
  <c r="K382" i="333"/>
  <c r="M381" i="333"/>
  <c r="K381" i="333"/>
  <c r="M380" i="333"/>
  <c r="K380" i="333"/>
  <c r="K379" i="333"/>
  <c r="K378" i="333"/>
  <c r="K377" i="333"/>
  <c r="K376" i="333"/>
  <c r="K375" i="333"/>
  <c r="K374" i="333"/>
  <c r="M373" i="333"/>
  <c r="K373" i="333"/>
  <c r="M372" i="333"/>
  <c r="K372" i="333"/>
  <c r="M371" i="333"/>
  <c r="K371" i="333"/>
  <c r="M370" i="333"/>
  <c r="K370" i="333"/>
  <c r="M369" i="333"/>
  <c r="K369" i="333"/>
  <c r="M368" i="333"/>
  <c r="K368" i="333"/>
  <c r="M367" i="333"/>
  <c r="K367" i="333"/>
  <c r="M366" i="333"/>
  <c r="K366" i="333"/>
  <c r="M365" i="333"/>
  <c r="K365" i="333"/>
  <c r="M364" i="333"/>
  <c r="K364" i="333"/>
  <c r="M363" i="333"/>
  <c r="K363" i="333"/>
  <c r="M362" i="333"/>
  <c r="K362" i="333"/>
  <c r="M361" i="333"/>
  <c r="K361" i="333"/>
  <c r="M353" i="333"/>
  <c r="K353" i="333"/>
  <c r="M352" i="333"/>
  <c r="K352" i="333"/>
  <c r="M351" i="333"/>
  <c r="K351" i="333"/>
  <c r="M350" i="333"/>
  <c r="K350" i="333"/>
  <c r="M349" i="333"/>
  <c r="K349" i="333"/>
  <c r="M348" i="333"/>
  <c r="K348" i="333"/>
  <c r="M347" i="333"/>
  <c r="K347" i="333"/>
  <c r="M346" i="333"/>
  <c r="K346" i="333"/>
  <c r="M345" i="333"/>
  <c r="K345" i="333"/>
  <c r="M344" i="333"/>
  <c r="K344" i="333"/>
  <c r="M343" i="333"/>
  <c r="K343" i="333"/>
  <c r="M342" i="333"/>
  <c r="K342" i="333"/>
  <c r="M341" i="333"/>
  <c r="K341" i="333"/>
  <c r="M340" i="333"/>
  <c r="K340" i="333"/>
  <c r="M339" i="333"/>
  <c r="K339" i="333"/>
  <c r="M338" i="333"/>
  <c r="K338" i="333"/>
  <c r="M337" i="333"/>
  <c r="K337" i="333"/>
  <c r="M336" i="333"/>
  <c r="K336" i="333"/>
  <c r="M335" i="333"/>
  <c r="K335" i="333"/>
  <c r="M334" i="333"/>
  <c r="K334" i="333"/>
  <c r="M333" i="333"/>
  <c r="K333" i="333"/>
  <c r="M332" i="333"/>
  <c r="K332" i="333"/>
  <c r="M331" i="333"/>
  <c r="K331" i="333"/>
  <c r="M330" i="333"/>
  <c r="K330" i="333"/>
  <c r="M329" i="333"/>
  <c r="K329" i="333"/>
  <c r="M328" i="333"/>
  <c r="K328" i="333"/>
  <c r="M327" i="333"/>
  <c r="K327" i="333"/>
  <c r="M326" i="333"/>
  <c r="K326" i="333"/>
  <c r="M325" i="333"/>
  <c r="K325" i="333"/>
  <c r="M324" i="333"/>
  <c r="K324" i="333"/>
  <c r="M323" i="333"/>
  <c r="K323" i="333"/>
  <c r="M322" i="333"/>
  <c r="K322" i="333"/>
  <c r="M321" i="333"/>
  <c r="K321" i="333"/>
  <c r="M320" i="333"/>
  <c r="K320" i="333"/>
  <c r="M319" i="333"/>
  <c r="K319" i="333"/>
  <c r="M318" i="333"/>
  <c r="K318" i="333"/>
  <c r="M317" i="333"/>
  <c r="K317" i="333"/>
  <c r="M316" i="333"/>
  <c r="K316" i="333"/>
  <c r="M315" i="333"/>
  <c r="K315" i="333"/>
  <c r="M314" i="333"/>
  <c r="K314" i="333"/>
  <c r="M313" i="333"/>
  <c r="K313" i="333"/>
  <c r="M312" i="333"/>
  <c r="K312" i="333"/>
  <c r="M311" i="333"/>
  <c r="K311" i="333"/>
  <c r="M310" i="333"/>
  <c r="K310" i="333"/>
  <c r="M309" i="333"/>
  <c r="K309" i="333"/>
  <c r="M308" i="333"/>
  <c r="K308" i="333"/>
  <c r="M307" i="333"/>
  <c r="K307" i="333"/>
  <c r="M306" i="333"/>
  <c r="K306" i="333"/>
  <c r="M305" i="333"/>
  <c r="K305" i="333"/>
  <c r="M304" i="333"/>
  <c r="K304" i="333"/>
  <c r="M303" i="333"/>
  <c r="K303" i="333"/>
  <c r="M302" i="333"/>
  <c r="K302" i="333"/>
  <c r="M301" i="333"/>
  <c r="K301" i="333"/>
  <c r="M300" i="333"/>
  <c r="K300" i="333"/>
  <c r="M299" i="333"/>
  <c r="K299" i="333"/>
  <c r="M298" i="333"/>
  <c r="K298" i="333"/>
  <c r="M297" i="333"/>
  <c r="K297" i="333"/>
  <c r="M296" i="333"/>
  <c r="K296" i="333"/>
  <c r="M295" i="333"/>
  <c r="K295" i="333"/>
  <c r="M294" i="333"/>
  <c r="K294" i="333"/>
  <c r="M293" i="333"/>
  <c r="K293" i="333"/>
  <c r="M292" i="333"/>
  <c r="K292" i="333"/>
  <c r="M291" i="333"/>
  <c r="K291" i="333"/>
  <c r="M290" i="333"/>
  <c r="K290" i="333"/>
  <c r="M289" i="333"/>
  <c r="K289" i="333"/>
  <c r="M288" i="333"/>
  <c r="K288" i="333"/>
  <c r="M287" i="333"/>
  <c r="K287" i="333"/>
  <c r="M286" i="333"/>
  <c r="K286" i="333"/>
  <c r="K285" i="333"/>
  <c r="K284" i="333"/>
  <c r="M283" i="333"/>
  <c r="K283" i="333"/>
  <c r="M282" i="333"/>
  <c r="K282" i="333"/>
  <c r="M281" i="333"/>
  <c r="K281" i="333"/>
  <c r="M280" i="333"/>
  <c r="K280" i="333"/>
  <c r="M279" i="333"/>
  <c r="K279" i="333"/>
  <c r="M278" i="333"/>
  <c r="K278" i="333"/>
  <c r="M277" i="333"/>
  <c r="K277" i="333"/>
  <c r="M276" i="333"/>
  <c r="K276" i="333"/>
  <c r="M275" i="333"/>
  <c r="K275" i="333"/>
  <c r="M274" i="333"/>
  <c r="K274" i="333"/>
  <c r="M273" i="333"/>
  <c r="K273" i="333"/>
  <c r="M272" i="333"/>
  <c r="K272" i="333"/>
  <c r="M271" i="333"/>
  <c r="K271" i="333"/>
  <c r="M270" i="333"/>
  <c r="K270" i="333"/>
  <c r="M269" i="333"/>
  <c r="K269" i="333"/>
  <c r="M268" i="333"/>
  <c r="K268" i="333"/>
  <c r="M267" i="333"/>
  <c r="K267" i="333"/>
  <c r="M266" i="333"/>
  <c r="K266" i="333"/>
  <c r="M265" i="333"/>
  <c r="K265" i="333"/>
  <c r="M264" i="333"/>
  <c r="K264" i="333"/>
  <c r="M263" i="333"/>
  <c r="K263" i="333"/>
  <c r="M262" i="333"/>
  <c r="K262" i="333"/>
  <c r="M261" i="333"/>
  <c r="K261" i="333"/>
  <c r="M260" i="333"/>
  <c r="K260" i="333"/>
  <c r="M259" i="333"/>
  <c r="K259" i="333"/>
  <c r="M258" i="333"/>
  <c r="K258" i="333"/>
  <c r="M257" i="333"/>
  <c r="K257" i="333"/>
  <c r="M256" i="333"/>
  <c r="K256" i="333"/>
  <c r="M255" i="333"/>
  <c r="K255" i="333"/>
  <c r="M254" i="333"/>
  <c r="K254" i="333"/>
  <c r="M253" i="333"/>
  <c r="K253" i="333"/>
  <c r="M252" i="333"/>
  <c r="K252" i="333"/>
  <c r="M251" i="333"/>
  <c r="K251" i="333"/>
  <c r="M250" i="333"/>
  <c r="K250" i="333"/>
  <c r="M249" i="333"/>
  <c r="K249" i="333"/>
  <c r="M248" i="333"/>
  <c r="K248" i="333"/>
  <c r="M247" i="333"/>
  <c r="K247" i="333"/>
  <c r="M246" i="333"/>
  <c r="K246" i="333"/>
  <c r="M245" i="333"/>
  <c r="K245" i="333"/>
  <c r="M244" i="333"/>
  <c r="K244" i="333"/>
  <c r="M243" i="333"/>
  <c r="K243" i="333"/>
  <c r="M242" i="333"/>
  <c r="K242" i="333"/>
  <c r="M241" i="333"/>
  <c r="K241" i="333"/>
  <c r="M240" i="333"/>
  <c r="K240" i="333"/>
  <c r="M239" i="333"/>
  <c r="K239" i="333"/>
  <c r="M238" i="333"/>
  <c r="K238" i="333"/>
  <c r="K237" i="333"/>
  <c r="K236" i="333"/>
  <c r="M235" i="333"/>
  <c r="K235" i="333"/>
  <c r="M234" i="333"/>
  <c r="K234" i="333"/>
  <c r="M233" i="333"/>
  <c r="K233" i="333"/>
  <c r="M232" i="333"/>
  <c r="K232" i="333"/>
  <c r="M228" i="333"/>
  <c r="K228" i="333"/>
  <c r="M227" i="333"/>
  <c r="K227" i="333"/>
  <c r="M226" i="333"/>
  <c r="K226" i="333"/>
  <c r="M225" i="333"/>
  <c r="K225" i="333"/>
  <c r="M224" i="333"/>
  <c r="K224" i="333"/>
  <c r="M223" i="333"/>
  <c r="K223" i="333"/>
  <c r="M222" i="333"/>
  <c r="K222" i="333"/>
  <c r="M221" i="333"/>
  <c r="K221" i="333"/>
  <c r="M220" i="333"/>
  <c r="K220" i="333"/>
  <c r="M219" i="333"/>
  <c r="K219" i="333"/>
  <c r="M218" i="333"/>
  <c r="K218" i="333"/>
  <c r="M217" i="333"/>
  <c r="K217" i="333"/>
  <c r="M216" i="333"/>
  <c r="K216" i="333"/>
  <c r="M215" i="333"/>
  <c r="K215" i="333"/>
  <c r="M214" i="333"/>
  <c r="K214" i="333"/>
  <c r="M213" i="333"/>
  <c r="K213" i="333"/>
  <c r="M212" i="333"/>
  <c r="K212" i="333"/>
  <c r="M211" i="333"/>
  <c r="K211" i="333"/>
  <c r="M210" i="333"/>
  <c r="K210" i="333"/>
  <c r="M209" i="333"/>
  <c r="K209" i="333"/>
  <c r="M208" i="333"/>
  <c r="K208" i="333"/>
  <c r="M207" i="333"/>
  <c r="K207" i="333"/>
  <c r="M206" i="333"/>
  <c r="K206" i="333"/>
  <c r="M205" i="333"/>
  <c r="K205" i="333"/>
  <c r="M204" i="333"/>
  <c r="K204" i="333"/>
  <c r="M203" i="333"/>
  <c r="K203" i="333"/>
  <c r="M202" i="333"/>
  <c r="K202" i="333"/>
  <c r="M201" i="333"/>
  <c r="K201" i="333"/>
  <c r="M200" i="333"/>
  <c r="K200" i="333"/>
  <c r="M199" i="333"/>
  <c r="K199" i="333"/>
  <c r="M198" i="333"/>
  <c r="K198" i="333"/>
  <c r="M197" i="333"/>
  <c r="K197" i="333"/>
  <c r="M196" i="333"/>
  <c r="K196" i="333"/>
  <c r="M195" i="333"/>
  <c r="K195" i="333"/>
  <c r="M194" i="333"/>
  <c r="K194" i="333"/>
  <c r="M193" i="333"/>
  <c r="K193" i="333"/>
  <c r="M192" i="333"/>
  <c r="K192" i="333"/>
  <c r="M191" i="333"/>
  <c r="K191" i="333"/>
  <c r="M190" i="333"/>
  <c r="K190" i="333"/>
  <c r="M189" i="333"/>
  <c r="K189" i="333"/>
  <c r="M188" i="333"/>
  <c r="K188" i="333"/>
  <c r="M187" i="333"/>
  <c r="K187" i="333"/>
  <c r="M186" i="333"/>
  <c r="K186" i="333"/>
  <c r="M185" i="333"/>
  <c r="K185" i="333"/>
  <c r="M184" i="333"/>
  <c r="K184" i="333"/>
  <c r="M183" i="333"/>
  <c r="K183" i="333"/>
  <c r="M182" i="333"/>
  <c r="K182" i="333"/>
  <c r="M181" i="333"/>
  <c r="K181" i="333"/>
  <c r="M180" i="333"/>
  <c r="K180" i="333"/>
  <c r="M179" i="333"/>
  <c r="K179" i="333"/>
  <c r="M178" i="333"/>
  <c r="K178" i="333"/>
  <c r="M177" i="333"/>
  <c r="K177" i="333"/>
  <c r="M176" i="333"/>
  <c r="K176" i="333"/>
  <c r="M175" i="333"/>
  <c r="K175" i="333"/>
  <c r="M174" i="333"/>
  <c r="K174" i="333"/>
  <c r="M173" i="333"/>
  <c r="K173" i="333"/>
  <c r="M172" i="333"/>
  <c r="K172" i="333"/>
  <c r="M171" i="333"/>
  <c r="K171" i="333"/>
  <c r="M170" i="333"/>
  <c r="K170" i="333"/>
  <c r="M169" i="333"/>
  <c r="K169" i="333"/>
  <c r="M168" i="333"/>
  <c r="K168" i="333"/>
  <c r="M167" i="333"/>
  <c r="K167" i="333"/>
  <c r="M166" i="333"/>
  <c r="K166" i="333"/>
  <c r="M165" i="333"/>
  <c r="K165" i="333"/>
  <c r="M164" i="333"/>
  <c r="K164" i="333"/>
  <c r="M163" i="333"/>
  <c r="K163" i="333"/>
  <c r="M162" i="333"/>
  <c r="K162" i="333"/>
  <c r="M161" i="333"/>
  <c r="K161" i="333"/>
  <c r="M160" i="333"/>
  <c r="K160" i="333"/>
  <c r="M159" i="333"/>
  <c r="K159" i="333"/>
  <c r="M158" i="333"/>
  <c r="K158" i="333"/>
  <c r="M157" i="333"/>
  <c r="K157" i="333"/>
  <c r="M156" i="333"/>
  <c r="K156" i="333"/>
  <c r="M155" i="333"/>
  <c r="K155" i="333"/>
  <c r="M154" i="333"/>
  <c r="K154" i="333"/>
  <c r="M153" i="333"/>
  <c r="K153" i="333"/>
  <c r="K152" i="333"/>
  <c r="K151" i="333"/>
  <c r="K138" i="333"/>
  <c r="K137" i="333"/>
  <c r="M136" i="333"/>
  <c r="K136" i="333"/>
  <c r="M135" i="333"/>
  <c r="K135" i="333"/>
  <c r="M134" i="333"/>
  <c r="K134" i="333"/>
  <c r="M133" i="333"/>
  <c r="K133" i="333"/>
  <c r="M132" i="333"/>
  <c r="K132" i="333"/>
  <c r="M130" i="333"/>
  <c r="K130" i="333"/>
  <c r="M129" i="333"/>
  <c r="K129" i="333"/>
  <c r="M128" i="333"/>
  <c r="K128" i="333"/>
  <c r="M127" i="333"/>
  <c r="K127" i="333"/>
  <c r="M126" i="333"/>
  <c r="K126" i="333"/>
  <c r="M125" i="333"/>
  <c r="K125" i="333"/>
  <c r="M124" i="333"/>
  <c r="K124" i="333"/>
  <c r="M123" i="333"/>
  <c r="K123" i="333"/>
  <c r="M122" i="333"/>
  <c r="K122" i="333"/>
  <c r="M121" i="333"/>
  <c r="K121" i="333"/>
  <c r="M120" i="333"/>
  <c r="K120" i="333"/>
  <c r="M119" i="333"/>
  <c r="K119" i="333"/>
  <c r="M118" i="333"/>
  <c r="K118" i="333"/>
  <c r="M117" i="333"/>
  <c r="K117" i="333"/>
  <c r="M116" i="333"/>
  <c r="K116" i="333"/>
  <c r="M115" i="333"/>
  <c r="K115" i="333"/>
  <c r="M114" i="333"/>
  <c r="K114" i="333"/>
  <c r="M113" i="333"/>
  <c r="K113" i="333"/>
  <c r="M112" i="333"/>
  <c r="K112" i="333"/>
  <c r="M111" i="333"/>
  <c r="K111" i="333"/>
  <c r="M110" i="333"/>
  <c r="K110" i="333"/>
  <c r="M109" i="333"/>
  <c r="K109" i="333"/>
  <c r="M108" i="333"/>
  <c r="K108" i="333"/>
  <c r="M107" i="333"/>
  <c r="K107" i="333"/>
  <c r="M106" i="333"/>
  <c r="K106" i="333"/>
  <c r="M105" i="333"/>
  <c r="K105" i="333"/>
  <c r="M104" i="333"/>
  <c r="K104" i="333"/>
  <c r="M103" i="333"/>
  <c r="K103" i="333"/>
  <c r="M102" i="333"/>
  <c r="K102" i="333"/>
  <c r="M101" i="333"/>
  <c r="K101" i="333"/>
  <c r="M100" i="333"/>
  <c r="K100" i="333"/>
  <c r="M99" i="333"/>
  <c r="K99" i="333"/>
  <c r="M98" i="333"/>
  <c r="K98" i="333"/>
  <c r="M97" i="333"/>
  <c r="K97" i="333"/>
  <c r="M96" i="333"/>
  <c r="K96" i="333"/>
  <c r="M95" i="333"/>
  <c r="K95" i="333"/>
  <c r="M94" i="333"/>
  <c r="K94" i="333"/>
  <c r="M93" i="333"/>
  <c r="K93" i="333"/>
  <c r="M92" i="333"/>
  <c r="K92" i="333"/>
  <c r="M91" i="333"/>
  <c r="K91" i="333"/>
  <c r="M90" i="333"/>
  <c r="K90" i="333"/>
  <c r="M89" i="333"/>
  <c r="K89" i="333"/>
  <c r="M88" i="333"/>
  <c r="K88" i="333"/>
  <c r="M87" i="333"/>
  <c r="K87" i="333"/>
  <c r="M86" i="333"/>
  <c r="K86" i="333"/>
  <c r="M85" i="333"/>
  <c r="K85" i="333"/>
  <c r="M84" i="333"/>
  <c r="K84" i="333"/>
  <c r="M83" i="333"/>
  <c r="K83" i="333"/>
  <c r="M82" i="333"/>
  <c r="K82" i="333"/>
  <c r="M81" i="333"/>
  <c r="K81" i="333"/>
  <c r="M80" i="333"/>
  <c r="K80" i="333"/>
  <c r="M79" i="333"/>
  <c r="K79" i="333"/>
  <c r="M78" i="333"/>
  <c r="K78" i="333"/>
  <c r="M77" i="333"/>
  <c r="K77" i="333"/>
  <c r="M76" i="333"/>
  <c r="K76" i="333"/>
  <c r="M75" i="333"/>
  <c r="K75" i="333"/>
  <c r="M74" i="333"/>
  <c r="K74" i="333"/>
  <c r="M73" i="333"/>
  <c r="K73" i="333"/>
  <c r="M72" i="333"/>
  <c r="K72" i="333"/>
  <c r="M71" i="333"/>
  <c r="K71" i="333"/>
  <c r="M70" i="333"/>
  <c r="K70" i="333"/>
  <c r="M69" i="333"/>
  <c r="K69" i="333"/>
  <c r="M68" i="333"/>
  <c r="K68" i="333"/>
  <c r="M67" i="333"/>
  <c r="K67" i="333"/>
  <c r="M66" i="333"/>
  <c r="K66" i="333"/>
  <c r="M65" i="333"/>
  <c r="K65" i="333"/>
  <c r="M64" i="333"/>
  <c r="K64" i="333"/>
  <c r="M63" i="333"/>
  <c r="K63" i="333"/>
  <c r="M62" i="333"/>
  <c r="K62" i="333"/>
  <c r="M61" i="333"/>
  <c r="K61" i="333"/>
  <c r="M60" i="333"/>
  <c r="K60" i="333"/>
  <c r="M59" i="333"/>
  <c r="K59" i="333"/>
  <c r="M58" i="333"/>
  <c r="K58" i="333"/>
  <c r="M57" i="333"/>
  <c r="K57" i="333"/>
  <c r="M56" i="333"/>
  <c r="K56" i="333"/>
  <c r="M55" i="333"/>
  <c r="K55" i="333"/>
  <c r="M54" i="333"/>
  <c r="K54" i="333"/>
  <c r="M53" i="333"/>
  <c r="K53" i="333"/>
  <c r="M52" i="333"/>
  <c r="K52" i="333"/>
  <c r="M51" i="333"/>
  <c r="K51" i="333"/>
  <c r="M50" i="333"/>
  <c r="K50" i="333"/>
  <c r="M49" i="333"/>
  <c r="K49" i="333"/>
  <c r="M48" i="333"/>
  <c r="K48" i="333"/>
  <c r="M47" i="333"/>
  <c r="K47" i="333"/>
  <c r="M46" i="333"/>
  <c r="K46" i="333"/>
  <c r="M45" i="333"/>
  <c r="K45" i="333"/>
  <c r="M44" i="333"/>
  <c r="K44" i="333"/>
  <c r="M43" i="333"/>
  <c r="K43" i="333"/>
  <c r="M42" i="333"/>
  <c r="K42" i="333"/>
  <c r="M41" i="333"/>
  <c r="K41" i="333"/>
  <c r="M40" i="333"/>
  <c r="K40" i="333"/>
  <c r="M39" i="333"/>
  <c r="K39" i="333"/>
  <c r="M38" i="333"/>
  <c r="K38" i="333"/>
  <c r="K37" i="333"/>
  <c r="M36" i="333"/>
  <c r="K36" i="333"/>
  <c r="M35" i="333"/>
  <c r="K35" i="333"/>
  <c r="M34" i="333"/>
  <c r="K34" i="333"/>
  <c r="M33" i="333"/>
  <c r="K33" i="333"/>
  <c r="M32" i="333"/>
  <c r="K32" i="333"/>
  <c r="M31" i="333"/>
  <c r="K31" i="333"/>
  <c r="M30" i="333"/>
  <c r="K30" i="333"/>
  <c r="M29" i="333"/>
  <c r="K29" i="333"/>
  <c r="M28" i="333"/>
  <c r="K28" i="333"/>
  <c r="M27" i="333"/>
  <c r="K27" i="333"/>
  <c r="M26" i="333"/>
  <c r="K26" i="333"/>
  <c r="M25" i="333"/>
  <c r="K25" i="333"/>
  <c r="M24" i="333"/>
  <c r="K24" i="333"/>
  <c r="M23" i="333"/>
  <c r="K23" i="333"/>
  <c r="M22" i="333"/>
  <c r="K22" i="333"/>
  <c r="M21" i="333"/>
  <c r="K21" i="333"/>
  <c r="M20" i="333"/>
  <c r="K20" i="333"/>
  <c r="M19" i="333"/>
  <c r="K19" i="333"/>
  <c r="M18" i="333"/>
  <c r="K18" i="333"/>
  <c r="M17" i="333"/>
  <c r="K17" i="333"/>
  <c r="M16" i="333"/>
  <c r="K16" i="333"/>
  <c r="M15" i="333"/>
  <c r="K15" i="333"/>
  <c r="M14" i="333"/>
  <c r="K14" i="333"/>
  <c r="M13" i="333"/>
  <c r="K13" i="333"/>
  <c r="M12" i="333"/>
  <c r="K12" i="333"/>
  <c r="M11" i="333"/>
  <c r="K11" i="333"/>
  <c r="M10" i="333"/>
  <c r="K10" i="333"/>
  <c r="M9" i="333"/>
  <c r="K9" i="333"/>
  <c r="M8" i="333"/>
  <c r="K8" i="333"/>
  <c r="M7" i="333"/>
  <c r="K7" i="333"/>
  <c r="M6" i="333"/>
  <c r="K6" i="333"/>
  <c r="M5" i="333"/>
  <c r="K5" i="333"/>
  <c r="M4" i="333"/>
  <c r="K4" i="333"/>
  <c r="D11" i="324"/>
  <c r="D13" i="324"/>
  <c r="B6" i="324"/>
  <c r="D9" i="324"/>
  <c r="C31" i="332"/>
  <c r="C30" i="332"/>
  <c r="C17" i="332"/>
  <c r="C16" i="332"/>
  <c r="C15" i="332"/>
  <c r="C14" i="332"/>
  <c r="C13" i="332"/>
  <c r="C33" i="332"/>
  <c r="I65" i="324" l="1"/>
  <c r="I64" i="324"/>
  <c r="N78" i="324"/>
  <c r="N77" i="324"/>
  <c r="K78" i="324"/>
  <c r="K77" i="324"/>
  <c r="K76" i="324"/>
  <c r="I78" i="324"/>
  <c r="K75" i="324"/>
  <c r="C78" i="324"/>
  <c r="O78" i="324" s="1"/>
  <c r="I77" i="324"/>
  <c r="K67" i="324"/>
  <c r="N67" i="324"/>
  <c r="Q65" i="324"/>
  <c r="Q64" i="324"/>
  <c r="C65" i="324"/>
  <c r="O65" i="324" s="1"/>
  <c r="C77" i="324"/>
  <c r="O77" i="324" s="1"/>
  <c r="I76" i="324"/>
  <c r="C71" i="324"/>
  <c r="O71" i="324" s="1"/>
  <c r="I68" i="324"/>
  <c r="K65" i="324"/>
  <c r="N82" i="324"/>
  <c r="Q76" i="324"/>
  <c r="C70" i="324"/>
  <c r="O70" i="324" s="1"/>
  <c r="I67" i="324"/>
  <c r="K64" i="324"/>
  <c r="N81" i="324"/>
  <c r="Q75" i="324"/>
  <c r="C69" i="324"/>
  <c r="O69" i="324" s="1"/>
  <c r="N80" i="324"/>
  <c r="N74" i="324"/>
  <c r="C74" i="324"/>
  <c r="O74" i="324" s="1"/>
  <c r="I74" i="324"/>
  <c r="K74" i="324"/>
  <c r="Q74" i="324"/>
  <c r="I70" i="324"/>
  <c r="C84" i="324"/>
  <c r="O84" i="324" s="1"/>
  <c r="C72" i="324"/>
  <c r="O72" i="324" s="1"/>
  <c r="I81" i="324"/>
  <c r="I69" i="324"/>
  <c r="N84" i="324"/>
  <c r="N72" i="324"/>
  <c r="K73" i="324"/>
  <c r="Q73" i="324"/>
  <c r="I75" i="324"/>
  <c r="K84" i="324"/>
  <c r="K72" i="324"/>
  <c r="Q84" i="324"/>
  <c r="Q72" i="324"/>
  <c r="K83" i="324"/>
  <c r="K71" i="324"/>
  <c r="Q83" i="324"/>
  <c r="Q71" i="324"/>
  <c r="C76" i="324"/>
  <c r="O76" i="324" s="1"/>
  <c r="C64" i="324"/>
  <c r="O64" i="324" s="1"/>
  <c r="I73" i="324"/>
  <c r="K70" i="324"/>
  <c r="Q82" i="324"/>
  <c r="C75" i="324"/>
  <c r="O75" i="324" s="1"/>
  <c r="K81" i="324"/>
  <c r="K69" i="324"/>
  <c r="K82" i="324"/>
  <c r="K80" i="324"/>
  <c r="K68" i="324"/>
  <c r="C73" i="324"/>
  <c r="O73" i="324" s="1"/>
  <c r="K63" i="324"/>
  <c r="I63" i="324"/>
  <c r="C63" i="324"/>
  <c r="O63" i="324" s="1"/>
  <c r="Q63" i="324"/>
  <c r="N63" i="324"/>
  <c r="I10" i="323"/>
  <c r="A19" i="324" l="1"/>
  <c r="Q19" i="324" s="1"/>
  <c r="A20" i="324"/>
  <c r="N20" i="324" s="1"/>
  <c r="A21" i="324"/>
  <c r="C21" i="324" s="1"/>
  <c r="A22" i="324"/>
  <c r="A23" i="324"/>
  <c r="Q23" i="324" s="1"/>
  <c r="A24" i="324"/>
  <c r="N24" i="324" s="1"/>
  <c r="A25" i="324"/>
  <c r="I25" i="324" s="1"/>
  <c r="A26" i="324"/>
  <c r="Q26" i="324" s="1"/>
  <c r="A27" i="324"/>
  <c r="K27" i="324" s="1"/>
  <c r="A28" i="324"/>
  <c r="N28" i="324" s="1"/>
  <c r="A29" i="324"/>
  <c r="Q29" i="324" s="1"/>
  <c r="A30" i="324"/>
  <c r="Q30" i="324" s="1"/>
  <c r="A31" i="324"/>
  <c r="N31" i="324" s="1"/>
  <c r="A32" i="324"/>
  <c r="Q32" i="324" s="1"/>
  <c r="A33" i="324"/>
  <c r="Q33" i="324" s="1"/>
  <c r="A34" i="324"/>
  <c r="A35" i="324"/>
  <c r="Q35" i="324" s="1"/>
  <c r="A36" i="324"/>
  <c r="N36" i="324" s="1"/>
  <c r="A37" i="324"/>
  <c r="Q37" i="324" s="1"/>
  <c r="A38" i="324"/>
  <c r="Q38" i="324" s="1"/>
  <c r="A39" i="324"/>
  <c r="N39" i="324" s="1"/>
  <c r="A18" i="324"/>
  <c r="C18" i="324" s="1"/>
  <c r="Q34" i="324" l="1"/>
  <c r="I34" i="324"/>
  <c r="Q21" i="324"/>
  <c r="Q25" i="324"/>
  <c r="C25" i="324"/>
  <c r="I36" i="324"/>
  <c r="K32" i="324"/>
  <c r="N25" i="324"/>
  <c r="C36" i="324"/>
  <c r="I32" i="324"/>
  <c r="K25" i="324"/>
  <c r="Q36" i="324"/>
  <c r="K36" i="324"/>
  <c r="N32" i="324"/>
  <c r="C32" i="324"/>
  <c r="C27" i="324"/>
  <c r="C19" i="324"/>
  <c r="I27" i="324"/>
  <c r="K19" i="324"/>
  <c r="N27" i="324"/>
  <c r="Q27" i="324"/>
  <c r="Q22" i="324"/>
  <c r="C22" i="324"/>
  <c r="K39" i="324"/>
  <c r="K35" i="324"/>
  <c r="K31" i="324"/>
  <c r="Q39" i="324"/>
  <c r="Q31" i="324"/>
  <c r="C38" i="324"/>
  <c r="C34" i="324"/>
  <c r="C30" i="324"/>
  <c r="C23" i="324"/>
  <c r="I38" i="324"/>
  <c r="I30" i="324"/>
  <c r="I23" i="324"/>
  <c r="K38" i="324"/>
  <c r="K34" i="324"/>
  <c r="K30" i="324"/>
  <c r="K23" i="324"/>
  <c r="N38" i="324"/>
  <c r="N34" i="324"/>
  <c r="N30" i="324"/>
  <c r="N23" i="324"/>
  <c r="I19" i="324"/>
  <c r="N19" i="324"/>
  <c r="C39" i="324"/>
  <c r="C35" i="324"/>
  <c r="C31" i="324"/>
  <c r="I39" i="324"/>
  <c r="I35" i="324"/>
  <c r="I31" i="324"/>
  <c r="N35" i="324"/>
  <c r="C37" i="324"/>
  <c r="C33" i="324"/>
  <c r="C29" i="324"/>
  <c r="I37" i="324"/>
  <c r="I33" i="324"/>
  <c r="I29" i="324"/>
  <c r="I21" i="324"/>
  <c r="K37" i="324"/>
  <c r="K33" i="324"/>
  <c r="K29" i="324"/>
  <c r="K21" i="324"/>
  <c r="N37" i="324"/>
  <c r="N33" i="324"/>
  <c r="N29" i="324"/>
  <c r="N21" i="324"/>
  <c r="Q28" i="324"/>
  <c r="I28" i="324"/>
  <c r="C28" i="324"/>
  <c r="K28" i="324"/>
  <c r="I26" i="324"/>
  <c r="N26" i="324"/>
  <c r="C26" i="324"/>
  <c r="K26" i="324"/>
  <c r="I24" i="324"/>
  <c r="K24" i="324"/>
  <c r="C24" i="324"/>
  <c r="Q24" i="324"/>
  <c r="I22" i="324"/>
  <c r="N22" i="324"/>
  <c r="K22" i="324"/>
  <c r="Q20" i="324"/>
  <c r="I20" i="324"/>
  <c r="C20" i="324"/>
  <c r="K20" i="324"/>
  <c r="I18" i="324"/>
  <c r="K18" i="324"/>
  <c r="N18" i="324"/>
  <c r="Q18" i="324"/>
  <c r="K5" i="324" l="1"/>
  <c r="I57" i="323" l="1"/>
  <c r="D30" i="332"/>
  <c r="J54" i="322" s="1"/>
  <c r="D28" i="332"/>
  <c r="J7" i="322" s="1"/>
  <c r="D14" i="332"/>
  <c r="J7" i="323" s="1"/>
  <c r="F67" i="322"/>
  <c r="F67" i="323"/>
  <c r="C27" i="332" l="1"/>
  <c r="F21" i="323"/>
  <c r="A7" i="323"/>
  <c r="I56" i="323"/>
  <c r="C29" i="332"/>
  <c r="F20" i="322" s="1"/>
  <c r="C28" i="332"/>
  <c r="D54" i="324"/>
  <c r="D58" i="324"/>
  <c r="D56" i="324"/>
  <c r="I57" i="322" l="1"/>
  <c r="I10" i="322"/>
  <c r="G51" i="324"/>
  <c r="G6" i="324" l="1"/>
  <c r="K50" i="324"/>
  <c r="B51" i="324"/>
  <c r="R4" i="323" l="1"/>
  <c r="I11" i="323"/>
  <c r="I12" i="323"/>
  <c r="I13" i="323"/>
  <c r="I14" i="323"/>
  <c r="I16" i="323"/>
  <c r="P16" i="323"/>
  <c r="R50" i="323"/>
  <c r="I58" i="323"/>
  <c r="I59" i="323"/>
  <c r="I60" i="323"/>
  <c r="I62" i="323"/>
  <c r="P62" i="323"/>
  <c r="R4" i="322" l="1"/>
  <c r="I11" i="322"/>
  <c r="I12" i="322"/>
  <c r="I13" i="322"/>
  <c r="I14" i="322"/>
  <c r="I15" i="322"/>
  <c r="P15" i="322"/>
  <c r="R51" i="322"/>
  <c r="I58" i="322"/>
  <c r="I59" i="322"/>
  <c r="I60" i="322"/>
  <c r="I61" i="322"/>
  <c r="I62" i="322"/>
  <c r="P62" i="322"/>
  <c r="A53" i="323" l="1"/>
  <c r="S1" i="324"/>
  <c r="AM90" i="324"/>
  <c r="D16" i="332"/>
  <c r="J53" i="323" s="1"/>
  <c r="C100" i="324"/>
  <c r="B58" i="332"/>
  <c r="B50" i="332"/>
  <c r="C102" i="324"/>
  <c r="C101" i="324"/>
  <c r="B57" i="332"/>
  <c r="B56" i="332"/>
  <c r="B49" i="332"/>
  <c r="B48" i="332"/>
  <c r="A7" i="322"/>
  <c r="AM68" i="324" l="1"/>
  <c r="AL68" i="324" s="1"/>
  <c r="O37" i="324"/>
  <c r="C121" i="324"/>
  <c r="C110" i="324"/>
  <c r="O31" i="324"/>
  <c r="C125" i="324"/>
  <c r="O25" i="324"/>
  <c r="C119" i="324"/>
  <c r="O34" i="324"/>
  <c r="O38" i="324"/>
  <c r="O39" i="324"/>
  <c r="C109" i="324"/>
  <c r="C117" i="324"/>
  <c r="O27" i="324"/>
  <c r="C113" i="324"/>
  <c r="A54" i="322"/>
  <c r="AQ94" i="322" s="1"/>
  <c r="AQ92" i="323"/>
  <c r="AB1" i="322"/>
  <c r="AM83" i="324"/>
  <c r="AL83" i="324" s="1"/>
  <c r="AM54" i="324"/>
  <c r="AL54" i="324" s="1"/>
  <c r="AM64" i="324"/>
  <c r="AL64" i="324" s="1"/>
  <c r="AM86" i="324"/>
  <c r="AL86" i="324" s="1"/>
  <c r="AM62" i="324"/>
  <c r="AL62" i="324" s="1"/>
  <c r="AM72" i="324"/>
  <c r="AL72" i="324" s="1"/>
  <c r="AM69" i="324"/>
  <c r="AL69" i="324" s="1"/>
  <c r="AM84" i="324"/>
  <c r="AL84" i="324" s="1"/>
  <c r="AM81" i="324"/>
  <c r="AL81" i="324" s="1"/>
  <c r="AM89" i="324"/>
  <c r="AL89" i="324" s="1"/>
  <c r="AM74" i="324"/>
  <c r="AL74" i="324" s="1"/>
  <c r="AM63" i="324"/>
  <c r="AL63" i="324" s="1"/>
  <c r="AM56" i="324"/>
  <c r="AL56" i="324" s="1"/>
  <c r="AM77" i="324"/>
  <c r="AL77" i="324" s="1"/>
  <c r="AL90" i="324"/>
  <c r="AM67" i="324"/>
  <c r="AL67" i="324" s="1"/>
  <c r="AM52" i="324"/>
  <c r="AL52" i="324" s="1"/>
  <c r="AM51" i="324"/>
  <c r="AL51" i="324" s="1"/>
  <c r="AM59" i="324"/>
  <c r="AL59" i="324" s="1"/>
  <c r="AM82" i="324"/>
  <c r="AL82" i="324" s="1"/>
  <c r="AM48" i="324"/>
  <c r="AL48" i="324" s="1"/>
  <c r="AM79" i="324"/>
  <c r="AL79" i="324" s="1"/>
  <c r="AM75" i="324"/>
  <c r="AL75" i="324" s="1"/>
  <c r="AM58" i="324"/>
  <c r="AL58" i="324" s="1"/>
  <c r="AM76" i="324"/>
  <c r="AL76" i="324" s="1"/>
  <c r="AM73" i="324"/>
  <c r="AL73" i="324" s="1"/>
  <c r="AM87" i="324"/>
  <c r="AL87" i="324" s="1"/>
  <c r="AM65" i="324"/>
  <c r="AL65" i="324" s="1"/>
  <c r="AM50" i="324"/>
  <c r="AL50" i="324" s="1"/>
  <c r="AM66" i="324"/>
  <c r="AL66" i="324" s="1"/>
  <c r="AM57" i="324"/>
  <c r="AL57" i="324" s="1"/>
  <c r="AM55" i="324"/>
  <c r="AL55" i="324" s="1"/>
  <c r="AM47" i="324"/>
  <c r="AL47" i="324" s="1"/>
  <c r="AB1" i="323"/>
  <c r="AM85" i="324"/>
  <c r="AL85" i="324" s="1"/>
  <c r="AM78" i="324"/>
  <c r="AL78" i="324" s="1"/>
  <c r="AM70" i="324"/>
  <c r="AL70" i="324" s="1"/>
  <c r="AM60" i="324"/>
  <c r="AL60" i="324" s="1"/>
  <c r="AM49" i="324"/>
  <c r="AL49" i="324" s="1"/>
  <c r="AM88" i="324"/>
  <c r="AL88" i="324" s="1"/>
  <c r="AM80" i="324"/>
  <c r="AL80" i="324" s="1"/>
  <c r="AM71" i="324"/>
  <c r="AL71" i="324" s="1"/>
  <c r="AM53" i="324"/>
  <c r="AL53" i="324" s="1"/>
  <c r="AM61" i="324"/>
  <c r="AL61" i="324" s="1"/>
  <c r="AM46" i="324"/>
  <c r="AL46" i="324" s="1"/>
  <c r="C124" i="324"/>
  <c r="C123" i="324" l="1"/>
  <c r="O24" i="324"/>
  <c r="O35" i="324"/>
  <c r="C118" i="324"/>
  <c r="C120" i="324"/>
  <c r="C116" i="324"/>
  <c r="C107" i="324"/>
  <c r="C122" i="324"/>
  <c r="O36" i="324"/>
  <c r="O33" i="324"/>
  <c r="O30" i="324"/>
  <c r="O21" i="324"/>
  <c r="C111" i="324"/>
  <c r="O19" i="324"/>
  <c r="C105" i="324"/>
  <c r="O20" i="324"/>
  <c r="O22" i="324"/>
  <c r="C104" i="324"/>
  <c r="O18" i="324"/>
  <c r="O28" i="324"/>
  <c r="O26" i="324"/>
  <c r="O32" i="324"/>
  <c r="O29" i="324"/>
  <c r="O23" i="324"/>
  <c r="AQ63" i="322"/>
  <c r="AP63" i="322" s="1"/>
  <c r="AQ54" i="322"/>
  <c r="AP54" i="322" s="1"/>
  <c r="AQ69" i="322"/>
  <c r="AP69" i="322" s="1"/>
  <c r="AQ77" i="322"/>
  <c r="AP77" i="322" s="1"/>
  <c r="AQ68" i="322"/>
  <c r="AP68" i="322" s="1"/>
  <c r="AQ55" i="322"/>
  <c r="AP55" i="322" s="1"/>
  <c r="AQ49" i="322"/>
  <c r="AP49" i="322" s="1"/>
  <c r="AQ78" i="322"/>
  <c r="AP78" i="322" s="1"/>
  <c r="AQ80" i="322"/>
  <c r="AP80" i="322" s="1"/>
  <c r="AQ53" i="322"/>
  <c r="AP53" i="322" s="1"/>
  <c r="AQ73" i="322"/>
  <c r="AP73" i="322" s="1"/>
  <c r="AQ52" i="322"/>
  <c r="AP52" i="322" s="1"/>
  <c r="AQ48" i="322"/>
  <c r="AP48" i="322" s="1"/>
  <c r="AQ85" i="322"/>
  <c r="AP85" i="322" s="1"/>
  <c r="AQ67" i="322"/>
  <c r="AP67" i="322" s="1"/>
  <c r="AQ65" i="322"/>
  <c r="AP65" i="322" s="1"/>
  <c r="AQ51" i="322"/>
  <c r="AP51" i="322" s="1"/>
  <c r="AQ83" i="322"/>
  <c r="AP83" i="322" s="1"/>
  <c r="AQ57" i="322"/>
  <c r="AP57" i="322" s="1"/>
  <c r="AQ66" i="322"/>
  <c r="AP66" i="322" s="1"/>
  <c r="AQ56" i="322"/>
  <c r="AP56" i="322" s="1"/>
  <c r="AQ64" i="322"/>
  <c r="AP64" i="322" s="1"/>
  <c r="AQ70" i="322"/>
  <c r="AP70" i="322" s="1"/>
  <c r="AQ92" i="322"/>
  <c r="AP92" i="322" s="1"/>
  <c r="AQ84" i="322"/>
  <c r="AP84" i="322" s="1"/>
  <c r="AQ71" i="322"/>
  <c r="AP71" i="322" s="1"/>
  <c r="AQ89" i="322"/>
  <c r="AP89" i="322" s="1"/>
  <c r="AQ82" i="322"/>
  <c r="AP82" i="322" s="1"/>
  <c r="AQ72" i="322"/>
  <c r="AP72" i="322" s="1"/>
  <c r="AQ88" i="322"/>
  <c r="AP88" i="322" s="1"/>
  <c r="AQ87" i="322"/>
  <c r="AP87" i="322" s="1"/>
  <c r="AQ90" i="322"/>
  <c r="AP90" i="322" s="1"/>
  <c r="AQ76" i="322"/>
  <c r="AP76" i="322" s="1"/>
  <c r="AQ58" i="322"/>
  <c r="AP58" i="322" s="1"/>
  <c r="AQ91" i="322"/>
  <c r="AP91" i="322" s="1"/>
  <c r="AQ59" i="322"/>
  <c r="AP59" i="322" s="1"/>
  <c r="AQ81" i="322"/>
  <c r="AP81" i="322" s="1"/>
  <c r="AQ75" i="322"/>
  <c r="AP75" i="322" s="1"/>
  <c r="AQ60" i="322"/>
  <c r="AP60" i="322" s="1"/>
  <c r="AQ50" i="322"/>
  <c r="AP50" i="322" s="1"/>
  <c r="AQ86" i="322"/>
  <c r="AP86" i="322" s="1"/>
  <c r="AQ61" i="322"/>
  <c r="AP61" i="322" s="1"/>
  <c r="AQ62" i="322"/>
  <c r="AP62" i="322" s="1"/>
  <c r="AQ74" i="322"/>
  <c r="AP74" i="322" s="1"/>
  <c r="AQ79" i="322"/>
  <c r="AP79" i="322" s="1"/>
  <c r="AP94" i="322"/>
  <c r="AQ93" i="322"/>
  <c r="AP93" i="322" s="1"/>
  <c r="AQ80" i="323"/>
  <c r="AP80" i="323" s="1"/>
  <c r="AQ61" i="323"/>
  <c r="AP61" i="323" s="1"/>
  <c r="AQ87" i="323"/>
  <c r="AP87" i="323" s="1"/>
  <c r="AQ53" i="323"/>
  <c r="AP53" i="323" s="1"/>
  <c r="AQ71" i="323"/>
  <c r="AP71" i="323" s="1"/>
  <c r="AQ58" i="323"/>
  <c r="AP58" i="323" s="1"/>
  <c r="AQ60" i="323"/>
  <c r="AP60" i="323" s="1"/>
  <c r="AQ56" i="323"/>
  <c r="AP56" i="323" s="1"/>
  <c r="AQ54" i="323"/>
  <c r="AP54" i="323" s="1"/>
  <c r="AQ76" i="323"/>
  <c r="AP76" i="323" s="1"/>
  <c r="AQ55" i="323"/>
  <c r="AP55" i="323" s="1"/>
  <c r="AQ51" i="323"/>
  <c r="AP51" i="323" s="1"/>
  <c r="AQ91" i="323"/>
  <c r="AP91" i="323" s="1"/>
  <c r="AQ77" i="323"/>
  <c r="AP77" i="323" s="1"/>
  <c r="AQ68" i="323"/>
  <c r="AP68" i="323" s="1"/>
  <c r="AQ72" i="323"/>
  <c r="AP72" i="323" s="1"/>
  <c r="AQ63" i="323"/>
  <c r="AP63" i="323" s="1"/>
  <c r="AQ81" i="323"/>
  <c r="AP81" i="323" s="1"/>
  <c r="AQ66" i="323"/>
  <c r="AP66" i="323" s="1"/>
  <c r="AQ89" i="323"/>
  <c r="AP89" i="323" s="1"/>
  <c r="AQ79" i="323"/>
  <c r="AP79" i="323" s="1"/>
  <c r="AQ52" i="323"/>
  <c r="AP52" i="323" s="1"/>
  <c r="AQ62" i="323"/>
  <c r="AP62" i="323" s="1"/>
  <c r="AQ83" i="323"/>
  <c r="AP83" i="323" s="1"/>
  <c r="AQ85" i="323"/>
  <c r="AP85" i="323" s="1"/>
  <c r="AQ57" i="323"/>
  <c r="AP57" i="323" s="1"/>
  <c r="AQ86" i="323"/>
  <c r="AP86" i="323" s="1"/>
  <c r="AQ65" i="323"/>
  <c r="AP65" i="323" s="1"/>
  <c r="AQ70" i="323"/>
  <c r="AP70" i="323" s="1"/>
  <c r="AQ67" i="323"/>
  <c r="AP67" i="323" s="1"/>
  <c r="AQ90" i="323"/>
  <c r="AP90" i="323" s="1"/>
  <c r="AQ49" i="323"/>
  <c r="AP49" i="323" s="1"/>
  <c r="AQ78" i="323"/>
  <c r="AP78" i="323" s="1"/>
  <c r="AQ74" i="323"/>
  <c r="AP74" i="323" s="1"/>
  <c r="AQ88" i="323"/>
  <c r="AP88" i="323" s="1"/>
  <c r="AQ64" i="323"/>
  <c r="AP64" i="323" s="1"/>
  <c r="AQ50" i="323"/>
  <c r="AP50" i="323" s="1"/>
  <c r="AQ82" i="323"/>
  <c r="AP82" i="323" s="1"/>
  <c r="AQ48" i="323"/>
  <c r="AP48" i="323" s="1"/>
  <c r="AQ73" i="323"/>
  <c r="AP73" i="323" s="1"/>
  <c r="AQ47" i="323"/>
  <c r="AP47" i="323" s="1"/>
  <c r="AP92" i="323"/>
  <c r="AQ69" i="323"/>
  <c r="AP69" i="323" s="1"/>
  <c r="AQ84" i="323"/>
  <c r="AP84" i="323" s="1"/>
  <c r="AQ75" i="323"/>
  <c r="AP75" i="323" s="1"/>
  <c r="AQ59" i="323"/>
  <c r="AP59" i="323" s="1"/>
  <c r="C115" i="324"/>
  <c r="C106" i="324"/>
  <c r="C114" i="324"/>
  <c r="C108" i="324"/>
  <c r="C112" i="32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嘉久志　郁乃</author>
  </authors>
  <commentList>
    <comment ref="C21" authorId="0" shapeId="0" xr:uid="{00000000-0006-0000-0100-000001000000}">
      <text>
        <r>
          <rPr>
            <b/>
            <sz val="9"/>
            <color indexed="81"/>
            <rFont val="ＭＳ Ｐゴシック"/>
            <family val="3"/>
            <charset val="128"/>
            <scheme val="major"/>
          </rPr>
          <t>施工量もしくは使用量のどちらかは入力必須です。
必ずいずれかを入力してください。
未入力のものは発行不可になります。</t>
        </r>
      </text>
    </comment>
    <comment ref="C35" authorId="0" shapeId="0" xr:uid="{00000000-0006-0000-0100-000002000000}">
      <text>
        <r>
          <rPr>
            <b/>
            <sz val="9"/>
            <color indexed="81"/>
            <rFont val="ＭＳ Ｐゴシック"/>
            <family val="3"/>
            <charset val="128"/>
            <scheme val="major"/>
          </rPr>
          <t>施工量もしくは使用量のどちらかは入力必須です。
必ずいずれかを入力してください。
未入力のものは発行不可になります。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田中　聖大</author>
  </authors>
  <commentList>
    <comment ref="Z4" authorId="0" shapeId="0" xr:uid="{DDEF2CA6-ADA6-492F-A434-E3D829CE475F}">
      <text>
        <r>
          <rPr>
            <b/>
            <sz val="9"/>
            <color indexed="81"/>
            <rFont val="MS P ゴシック"/>
            <family val="3"/>
            <charset val="128"/>
          </rPr>
          <t>郵送の場合部数を記載してください。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Z5" authorId="0" shapeId="0" xr:uid="{D4151915-E4B8-408C-8EB5-27FBF0A3B696}">
      <text>
        <r>
          <rPr>
            <b/>
            <sz val="9"/>
            <color indexed="81"/>
            <rFont val="MS P ゴシック"/>
            <family val="3"/>
            <charset val="128"/>
          </rPr>
          <t>郵送の場合部数を記載してください。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Z6" authorId="0" shapeId="0" xr:uid="{08858F0E-5387-4087-8BC7-87DFEAB67E23}">
      <text>
        <r>
          <rPr>
            <b/>
            <sz val="9"/>
            <color indexed="81"/>
            <rFont val="MS P ゴシック"/>
            <family val="3"/>
            <charset val="128"/>
          </rPr>
          <t>郵送の場合部数を記載してください。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Z7" authorId="0" shapeId="0" xr:uid="{4F5DAF99-9277-4613-BD51-2DE12A46DCAC}">
      <text>
        <r>
          <rPr>
            <b/>
            <sz val="9"/>
            <color indexed="81"/>
            <rFont val="MS P ゴシック"/>
            <family val="3"/>
            <charset val="128"/>
          </rPr>
          <t>郵送の場合部数を記載してください。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Z8" authorId="0" shapeId="0" xr:uid="{F704821C-CA9C-400E-B900-25BDA963FCC7}">
      <text>
        <r>
          <rPr>
            <b/>
            <sz val="9"/>
            <color indexed="81"/>
            <rFont val="MS P ゴシック"/>
            <family val="3"/>
            <charset val="128"/>
          </rPr>
          <t>郵送の場合部数を記載してください。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Z9" authorId="0" shapeId="0" xr:uid="{19DDFD83-618D-4533-9576-306AA492EB33}">
      <text>
        <r>
          <rPr>
            <b/>
            <sz val="9"/>
            <color indexed="81"/>
            <rFont val="MS P ゴシック"/>
            <family val="3"/>
            <charset val="128"/>
          </rPr>
          <t>郵送の場合部数を記載してください。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<sst xmlns="http://schemas.openxmlformats.org/spreadsheetml/2006/main" count="2156" uniqueCount="947">
  <si>
    <t>出　　荷　　証　　明　　書</t>
    <rPh sb="0" eb="1">
      <t>デ</t>
    </rPh>
    <rPh sb="3" eb="4">
      <t>ニ</t>
    </rPh>
    <rPh sb="6" eb="7">
      <t>アカシ</t>
    </rPh>
    <rPh sb="9" eb="10">
      <t>メイ</t>
    </rPh>
    <rPh sb="12" eb="13">
      <t>ショ</t>
    </rPh>
    <phoneticPr fontId="2"/>
  </si>
  <si>
    <t>出　荷　内　容</t>
    <rPh sb="0" eb="1">
      <t>デ</t>
    </rPh>
    <rPh sb="2" eb="3">
      <t>ニ</t>
    </rPh>
    <rPh sb="4" eb="5">
      <t>ウチ</t>
    </rPh>
    <rPh sb="6" eb="7">
      <t>カタチ</t>
    </rPh>
    <phoneticPr fontId="2"/>
  </si>
  <si>
    <t>工　事　名　称</t>
    <rPh sb="0" eb="1">
      <t>コウ</t>
    </rPh>
    <rPh sb="2" eb="3">
      <t>コト</t>
    </rPh>
    <rPh sb="4" eb="5">
      <t>ナ</t>
    </rPh>
    <rPh sb="6" eb="7">
      <t>ショウ</t>
    </rPh>
    <phoneticPr fontId="2"/>
  </si>
  <si>
    <t>（現　場　名）</t>
    <rPh sb="1" eb="2">
      <t>ウツツ</t>
    </rPh>
    <rPh sb="3" eb="4">
      <t>バ</t>
    </rPh>
    <rPh sb="5" eb="6">
      <t>メイ</t>
    </rPh>
    <phoneticPr fontId="2"/>
  </si>
  <si>
    <t>元　請　業　者</t>
    <rPh sb="0" eb="1">
      <t>モト</t>
    </rPh>
    <rPh sb="2" eb="3">
      <t>ショウ</t>
    </rPh>
    <rPh sb="4" eb="5">
      <t>ギョウ</t>
    </rPh>
    <rPh sb="6" eb="7">
      <t>モノ</t>
    </rPh>
    <phoneticPr fontId="2"/>
  </si>
  <si>
    <t>出荷年月日</t>
    <rPh sb="0" eb="2">
      <t>シュッカ</t>
    </rPh>
    <rPh sb="2" eb="5">
      <t>ネンガッピ</t>
    </rPh>
    <phoneticPr fontId="2"/>
  </si>
  <si>
    <t>出荷単位</t>
    <rPh sb="0" eb="2">
      <t>シュッカ</t>
    </rPh>
    <rPh sb="2" eb="4">
      <t>タンイ</t>
    </rPh>
    <phoneticPr fontId="2"/>
  </si>
  <si>
    <t>出荷量</t>
    <rPh sb="0" eb="2">
      <t>シュッカ</t>
    </rPh>
    <rPh sb="2" eb="3">
      <t>リョウ</t>
    </rPh>
    <phoneticPr fontId="2"/>
  </si>
  <si>
    <t>品　　　　　名</t>
    <rPh sb="0" eb="1">
      <t>シナ</t>
    </rPh>
    <rPh sb="6" eb="7">
      <t>メイ</t>
    </rPh>
    <phoneticPr fontId="2"/>
  </si>
  <si>
    <t>上記の通り出荷したことを証明します。</t>
    <rPh sb="0" eb="2">
      <t>ジョウキ</t>
    </rPh>
    <rPh sb="3" eb="4">
      <t>トオ</t>
    </rPh>
    <rPh sb="5" eb="7">
      <t>シュッカ</t>
    </rPh>
    <rPh sb="12" eb="14">
      <t>ショウメイ</t>
    </rPh>
    <phoneticPr fontId="2"/>
  </si>
  <si>
    <t>荷姿</t>
    <rPh sb="0" eb="1">
      <t>ニ</t>
    </rPh>
    <rPh sb="1" eb="2">
      <t>スガタ</t>
    </rPh>
    <phoneticPr fontId="2"/>
  </si>
  <si>
    <t>ｋｇ</t>
  </si>
  <si>
    <t>set</t>
  </si>
  <si>
    <t>個</t>
  </si>
  <si>
    <t>ｍｌ</t>
  </si>
  <si>
    <t>本</t>
  </si>
  <si>
    <t>袋</t>
  </si>
  <si>
    <t>巻</t>
  </si>
  <si>
    <t>缶</t>
  </si>
  <si>
    <t>Ｌ</t>
  </si>
  <si>
    <t>㎡</t>
  </si>
  <si>
    <t>ｍｌ</t>
    <phoneticPr fontId="2"/>
  </si>
  <si>
    <t>ｍ</t>
  </si>
  <si>
    <t>ｇ</t>
  </si>
  <si>
    <t>箱</t>
  </si>
  <si>
    <t>基</t>
  </si>
  <si>
    <t>施　工　業　者</t>
    <rPh sb="0" eb="1">
      <t>ホドコ</t>
    </rPh>
    <rPh sb="2" eb="3">
      <t>タクミ</t>
    </rPh>
    <rPh sb="4" eb="5">
      <t>ギョウ</t>
    </rPh>
    <rPh sb="6" eb="7">
      <t>モノ</t>
    </rPh>
    <phoneticPr fontId="2"/>
  </si>
  <si>
    <t>ＮＯ</t>
    <phoneticPr fontId="2"/>
  </si>
  <si>
    <t>以下余白</t>
    <rPh sb="0" eb="4">
      <t>イｋ</t>
    </rPh>
    <phoneticPr fontId="2"/>
  </si>
  <si>
    <t>Ｌ</t>
    <phoneticPr fontId="2"/>
  </si>
  <si>
    <t>　</t>
    <phoneticPr fontId="2"/>
  </si>
  <si>
    <t>ボンドＣＰアンカーピンＡＬ６７０</t>
    <phoneticPr fontId="2"/>
  </si>
  <si>
    <t>ボンドＣＰアンカーピンＥ５５０</t>
    <phoneticPr fontId="2"/>
  </si>
  <si>
    <t>ボンドＣＰアンカーピンＥ５７０</t>
    <phoneticPr fontId="2"/>
  </si>
  <si>
    <t>ボンドＣＰアンカーピンＥ６１０</t>
    <phoneticPr fontId="2"/>
  </si>
  <si>
    <t>ボンドＣＰアンカーピンＥ６５０</t>
    <phoneticPr fontId="2"/>
  </si>
  <si>
    <t>ボンドＣＰアンカーピンＥ６７０</t>
    <phoneticPr fontId="2"/>
  </si>
  <si>
    <t>ボンドＣＰアンカーピンＮ５３０</t>
    <phoneticPr fontId="2"/>
  </si>
  <si>
    <t>ボンドＣＰアンカーピンＮ５５０</t>
    <phoneticPr fontId="2"/>
  </si>
  <si>
    <t>ボンドＣＰアンカーピンＮ５７０</t>
    <phoneticPr fontId="2"/>
  </si>
  <si>
    <t>ボンドＣＰアンカーピンＮ６１０</t>
    <phoneticPr fontId="2"/>
  </si>
  <si>
    <t>ボンドＣＰアンカーピンＮ６５０</t>
    <phoneticPr fontId="2"/>
  </si>
  <si>
    <t>ボンドＣＰアンカーピンＮ６７０</t>
    <phoneticPr fontId="2"/>
  </si>
  <si>
    <t>ボンドＣＰキャップ６．５</t>
    <phoneticPr fontId="2"/>
  </si>
  <si>
    <t>ボンドＣＰキャップ９．０</t>
    <phoneticPr fontId="2"/>
  </si>
  <si>
    <t>ボンドＥ２０６</t>
    <phoneticPr fontId="2"/>
  </si>
  <si>
    <t>ボンドＭＳシール</t>
    <phoneticPr fontId="2"/>
  </si>
  <si>
    <t>もｓ200あ</t>
  </si>
  <si>
    <t>ボンドＭＯＳ２００主剤</t>
  </si>
  <si>
    <t>もｓ200ｂ</t>
  </si>
  <si>
    <t>ボンドＭＯＳ２００硬化剤</t>
  </si>
  <si>
    <t>ボンドカーボピンネット中塗り１材</t>
    <rPh sb="11" eb="12">
      <t>ナカ</t>
    </rPh>
    <rPh sb="12" eb="13">
      <t>ヌ</t>
    </rPh>
    <rPh sb="15" eb="16">
      <t>ザイ</t>
    </rPh>
    <phoneticPr fontId="2"/>
  </si>
  <si>
    <t>ボンドＭＳシール超耐久</t>
    <rPh sb="8" eb="9">
      <t>チョウ</t>
    </rPh>
    <rPh sb="9" eb="11">
      <t>タイキュウ</t>
    </rPh>
    <phoneticPr fontId="2"/>
  </si>
  <si>
    <t>NO入力</t>
    <rPh sb="2" eb="4">
      <t>ニュウリョク</t>
    </rPh>
    <phoneticPr fontId="2"/>
  </si>
  <si>
    <t>コニシ株式会社</t>
    <rPh sb="3" eb="7">
      <t>カブシキガイシャ</t>
    </rPh>
    <phoneticPr fontId="2"/>
  </si>
  <si>
    <t>保　　証　　書</t>
    <rPh sb="0" eb="1">
      <t>タモツ</t>
    </rPh>
    <rPh sb="3" eb="4">
      <t>アカシ</t>
    </rPh>
    <rPh sb="6" eb="7">
      <t>ショ</t>
    </rPh>
    <phoneticPr fontId="2"/>
  </si>
  <si>
    <t>工事名称</t>
    <rPh sb="0" eb="1">
      <t>コウ</t>
    </rPh>
    <rPh sb="1" eb="2">
      <t>コト</t>
    </rPh>
    <rPh sb="2" eb="3">
      <t>ナ</t>
    </rPh>
    <rPh sb="3" eb="4">
      <t>ショウ</t>
    </rPh>
    <phoneticPr fontId="2"/>
  </si>
  <si>
    <t>：</t>
    <phoneticPr fontId="2"/>
  </si>
  <si>
    <t>現場住所</t>
    <rPh sb="0" eb="1">
      <t>ウツツ</t>
    </rPh>
    <rPh sb="1" eb="2">
      <t>バ</t>
    </rPh>
    <rPh sb="2" eb="3">
      <t>ジュウ</t>
    </rPh>
    <rPh sb="3" eb="4">
      <t>トコロ</t>
    </rPh>
    <phoneticPr fontId="2"/>
  </si>
  <si>
    <t>施工箇所</t>
    <rPh sb="0" eb="1">
      <t>ホドコ</t>
    </rPh>
    <rPh sb="1" eb="2">
      <t>タクミ</t>
    </rPh>
    <rPh sb="2" eb="3">
      <t>カ</t>
    </rPh>
    <rPh sb="3" eb="4">
      <t>トコロ</t>
    </rPh>
    <phoneticPr fontId="2"/>
  </si>
  <si>
    <t>施工仕様・施工量</t>
    <rPh sb="0" eb="2">
      <t>セコウ</t>
    </rPh>
    <rPh sb="2" eb="4">
      <t>シヨウ</t>
    </rPh>
    <rPh sb="5" eb="7">
      <t>セコウ</t>
    </rPh>
    <rPh sb="7" eb="8">
      <t>リョウ</t>
    </rPh>
    <phoneticPr fontId="2"/>
  </si>
  <si>
    <t>使用材料・使用量</t>
    <rPh sb="0" eb="2">
      <t>シヨウ</t>
    </rPh>
    <rPh sb="2" eb="4">
      <t>ザイリョウ</t>
    </rPh>
    <rPh sb="5" eb="8">
      <t>シヨウリョウ</t>
    </rPh>
    <phoneticPr fontId="2"/>
  </si>
  <si>
    <t>保証期間</t>
    <rPh sb="0" eb="1">
      <t>タモツ</t>
    </rPh>
    <rPh sb="1" eb="2">
      <t>アカシ</t>
    </rPh>
    <rPh sb="2" eb="3">
      <t>キ</t>
    </rPh>
    <rPh sb="3" eb="4">
      <t>アイダ</t>
    </rPh>
    <phoneticPr fontId="2"/>
  </si>
  <si>
    <t>年間</t>
    <rPh sb="0" eb="2">
      <t>ネンカン</t>
    </rPh>
    <phoneticPr fontId="2"/>
  </si>
  <si>
    <t>　 上記工事に関し、保証期間内に施工箇所に欠陥等が生じた場合、当事者が立会って</t>
    <rPh sb="2" eb="4">
      <t>ジョウキ</t>
    </rPh>
    <rPh sb="4" eb="6">
      <t>コウジ</t>
    </rPh>
    <rPh sb="7" eb="8">
      <t>カン</t>
    </rPh>
    <rPh sb="10" eb="12">
      <t>ホショウ</t>
    </rPh>
    <rPh sb="12" eb="14">
      <t>キカン</t>
    </rPh>
    <rPh sb="14" eb="15">
      <t>ナイ</t>
    </rPh>
    <rPh sb="16" eb="18">
      <t>セコウ</t>
    </rPh>
    <rPh sb="18" eb="20">
      <t>カショ</t>
    </rPh>
    <rPh sb="21" eb="23">
      <t>ケッカン</t>
    </rPh>
    <rPh sb="23" eb="24">
      <t>ナド</t>
    </rPh>
    <rPh sb="25" eb="26">
      <t>ショウ</t>
    </rPh>
    <rPh sb="28" eb="30">
      <t>バアイ</t>
    </rPh>
    <rPh sb="31" eb="34">
      <t>トウジシャ</t>
    </rPh>
    <rPh sb="35" eb="37">
      <t>タチア</t>
    </rPh>
    <phoneticPr fontId="2"/>
  </si>
  <si>
    <t>原因を調査し、協議の上、当方に過失のある場合は該当箇所を補修いたします。</t>
    <phoneticPr fontId="2"/>
  </si>
  <si>
    <t>　 なお、施工は</t>
    <rPh sb="5" eb="7">
      <t>セコウ</t>
    </rPh>
    <phoneticPr fontId="2"/>
  </si>
  <si>
    <t xml:space="preserve"> 、材料に関しての欠陥はコニシ株式会社</t>
    <phoneticPr fontId="2"/>
  </si>
  <si>
    <t>の責任と致します。但し、下記の事項につきましては、免責とさせて頂きます。</t>
    <rPh sb="9" eb="10">
      <t>タダ</t>
    </rPh>
    <rPh sb="12" eb="14">
      <t>カキ</t>
    </rPh>
    <rPh sb="15" eb="17">
      <t>ジコウ</t>
    </rPh>
    <rPh sb="25" eb="27">
      <t>メンセキ</t>
    </rPh>
    <rPh sb="31" eb="32">
      <t>イタダ</t>
    </rPh>
    <phoneticPr fontId="2"/>
  </si>
  <si>
    <t>（１）</t>
    <phoneticPr fontId="2"/>
  </si>
  <si>
    <t>天変地異、及びその他不可抗力による場合。</t>
    <rPh sb="0" eb="4">
      <t>テンペンチイ</t>
    </rPh>
    <rPh sb="5" eb="6">
      <t>オヨ</t>
    </rPh>
    <rPh sb="9" eb="10">
      <t>ホカ</t>
    </rPh>
    <rPh sb="10" eb="14">
      <t>フカコウリョク</t>
    </rPh>
    <rPh sb="17" eb="19">
      <t>バアイ</t>
    </rPh>
    <phoneticPr fontId="2"/>
  </si>
  <si>
    <t>（２）</t>
    <phoneticPr fontId="2"/>
  </si>
  <si>
    <t>構造上及び設計上の欠陥に起因する場合。</t>
    <rPh sb="0" eb="2">
      <t>コウゾウ</t>
    </rPh>
    <rPh sb="2" eb="3">
      <t>ジョウ</t>
    </rPh>
    <rPh sb="3" eb="4">
      <t>オヨ</t>
    </rPh>
    <rPh sb="5" eb="7">
      <t>セッケイ</t>
    </rPh>
    <rPh sb="7" eb="8">
      <t>ジョウ</t>
    </rPh>
    <rPh sb="9" eb="11">
      <t>ケッカン</t>
    </rPh>
    <rPh sb="12" eb="14">
      <t>キイン</t>
    </rPh>
    <rPh sb="16" eb="18">
      <t>バアイ</t>
    </rPh>
    <phoneticPr fontId="2"/>
  </si>
  <si>
    <t>（３）</t>
    <phoneticPr fontId="2"/>
  </si>
  <si>
    <t>材料の許容性能を超えて使用された場合。</t>
    <rPh sb="0" eb="2">
      <t>ザイリョウ</t>
    </rPh>
    <rPh sb="3" eb="5">
      <t>キョヨウ</t>
    </rPh>
    <rPh sb="5" eb="7">
      <t>セイノウ</t>
    </rPh>
    <rPh sb="8" eb="9">
      <t>コ</t>
    </rPh>
    <rPh sb="11" eb="13">
      <t>シヨウ</t>
    </rPh>
    <rPh sb="16" eb="18">
      <t>バアイ</t>
    </rPh>
    <phoneticPr fontId="2"/>
  </si>
  <si>
    <t>（４）</t>
    <phoneticPr fontId="2"/>
  </si>
  <si>
    <t>施工部以外で生じた事故及び故意の損傷による場合。</t>
    <rPh sb="0" eb="2">
      <t>セコウ</t>
    </rPh>
    <rPh sb="2" eb="3">
      <t>ブ</t>
    </rPh>
    <rPh sb="3" eb="5">
      <t>イガイ</t>
    </rPh>
    <rPh sb="6" eb="7">
      <t>ショウ</t>
    </rPh>
    <rPh sb="9" eb="11">
      <t>ジコ</t>
    </rPh>
    <rPh sb="11" eb="12">
      <t>オヨ</t>
    </rPh>
    <rPh sb="13" eb="15">
      <t>コイ</t>
    </rPh>
    <rPh sb="16" eb="18">
      <t>ソンショウ</t>
    </rPh>
    <rPh sb="21" eb="23">
      <t>バアイ</t>
    </rPh>
    <phoneticPr fontId="2"/>
  </si>
  <si>
    <t>（５）</t>
    <phoneticPr fontId="2"/>
  </si>
  <si>
    <t>原因究明が通常の方法によっては困難と認められる場合。</t>
    <rPh sb="0" eb="2">
      <t>ゲンイン</t>
    </rPh>
    <rPh sb="2" eb="4">
      <t>キュウメイ</t>
    </rPh>
    <rPh sb="5" eb="7">
      <t>ツウジョウ</t>
    </rPh>
    <rPh sb="8" eb="10">
      <t>ホウホウ</t>
    </rPh>
    <rPh sb="15" eb="17">
      <t>コンナン</t>
    </rPh>
    <rPh sb="18" eb="19">
      <t>ミト</t>
    </rPh>
    <rPh sb="23" eb="25">
      <t>バアイ</t>
    </rPh>
    <phoneticPr fontId="2"/>
  </si>
  <si>
    <t>元請業者</t>
    <rPh sb="0" eb="2">
      <t>モトウケ</t>
    </rPh>
    <rPh sb="2" eb="4">
      <t>ギョウシャ</t>
    </rPh>
    <phoneticPr fontId="2"/>
  </si>
  <si>
    <t>施工業者</t>
    <rPh sb="0" eb="2">
      <t>セコウ</t>
    </rPh>
    <rPh sb="2" eb="4">
      <t>ギョウシャ</t>
    </rPh>
    <phoneticPr fontId="2"/>
  </si>
  <si>
    <t>材料製造業者</t>
    <rPh sb="0" eb="2">
      <t>ザイリョウ</t>
    </rPh>
    <rPh sb="2" eb="4">
      <t>セイゾウ</t>
    </rPh>
    <rPh sb="4" eb="6">
      <t>ギョウシャ</t>
    </rPh>
    <phoneticPr fontId="2"/>
  </si>
  <si>
    <t>〔</t>
    <phoneticPr fontId="2"/>
  </si>
  <si>
    <t>使用弊社材料</t>
    <rPh sb="0" eb="2">
      <t>シヨウ</t>
    </rPh>
    <rPh sb="2" eb="4">
      <t>ヘイシャ</t>
    </rPh>
    <rPh sb="4" eb="6">
      <t>ザイリョウ</t>
    </rPh>
    <phoneticPr fontId="2"/>
  </si>
  <si>
    <t>〕</t>
    <phoneticPr fontId="2"/>
  </si>
  <si>
    <t>のみの保証</t>
    <rPh sb="3" eb="5">
      <t>ホショウ</t>
    </rPh>
    <phoneticPr fontId="2"/>
  </si>
  <si>
    <t>保証内容</t>
    <rPh sb="0" eb="1">
      <t>タモツ</t>
    </rPh>
    <rPh sb="1" eb="2">
      <t>アカシ</t>
    </rPh>
    <rPh sb="2" eb="3">
      <t>ウチ</t>
    </rPh>
    <rPh sb="3" eb="4">
      <t>カタチ</t>
    </rPh>
    <phoneticPr fontId="2"/>
  </si>
  <si>
    <t>防水機能の維持（漏水に至るはく離・破断を生じないこと）</t>
    <rPh sb="0" eb="2">
      <t>ボウスイ</t>
    </rPh>
    <rPh sb="2" eb="4">
      <t>キノウ</t>
    </rPh>
    <rPh sb="5" eb="7">
      <t>イジ</t>
    </rPh>
    <rPh sb="8" eb="10">
      <t>ロウスイ</t>
    </rPh>
    <rPh sb="11" eb="12">
      <t>イタ</t>
    </rPh>
    <rPh sb="15" eb="16">
      <t>リ</t>
    </rPh>
    <rPh sb="17" eb="19">
      <t>ハダン</t>
    </rPh>
    <rPh sb="20" eb="21">
      <t>ショウ</t>
    </rPh>
    <phoneticPr fontId="2"/>
  </si>
  <si>
    <t>　 上記シーリング工事に関し、防水保証期間内にシーリング材のはく離・破断が原因で、</t>
    <rPh sb="2" eb="4">
      <t>ジョウキ</t>
    </rPh>
    <rPh sb="9" eb="11">
      <t>コウジ</t>
    </rPh>
    <rPh sb="12" eb="13">
      <t>カン</t>
    </rPh>
    <rPh sb="15" eb="17">
      <t>ボウスイ</t>
    </rPh>
    <rPh sb="17" eb="19">
      <t>ホショウ</t>
    </rPh>
    <rPh sb="19" eb="21">
      <t>キカン</t>
    </rPh>
    <rPh sb="21" eb="22">
      <t>ナイ</t>
    </rPh>
    <rPh sb="28" eb="29">
      <t>ザイ</t>
    </rPh>
    <rPh sb="32" eb="33">
      <t>リ</t>
    </rPh>
    <rPh sb="34" eb="36">
      <t>ハダン</t>
    </rPh>
    <rPh sb="37" eb="39">
      <t>ゲンイン</t>
    </rPh>
    <phoneticPr fontId="2"/>
  </si>
  <si>
    <t>室内漏水事故が生じた場合、当事者が立会って原因を調査し、協議の上、当方に過失</t>
    <rPh sb="4" eb="6">
      <t>ジコ</t>
    </rPh>
    <rPh sb="7" eb="8">
      <t>ショウ</t>
    </rPh>
    <rPh sb="10" eb="12">
      <t>バアイ</t>
    </rPh>
    <rPh sb="13" eb="16">
      <t>トウジシャ</t>
    </rPh>
    <rPh sb="17" eb="19">
      <t>タチア</t>
    </rPh>
    <rPh sb="21" eb="23">
      <t>ゲンイン</t>
    </rPh>
    <rPh sb="24" eb="26">
      <t>チョウサ</t>
    </rPh>
    <rPh sb="28" eb="30">
      <t>キョウギ</t>
    </rPh>
    <rPh sb="31" eb="32">
      <t>ウエ</t>
    </rPh>
    <rPh sb="33" eb="35">
      <t>トウホウ</t>
    </rPh>
    <rPh sb="36" eb="38">
      <t>カシツ</t>
    </rPh>
    <phoneticPr fontId="2"/>
  </si>
  <si>
    <t>のある場合は該当箇所を補修いたします。</t>
    <phoneticPr fontId="2"/>
  </si>
  <si>
    <t>元請業者</t>
    <rPh sb="0" eb="1">
      <t>モト</t>
    </rPh>
    <rPh sb="1" eb="2">
      <t>ウ</t>
    </rPh>
    <rPh sb="2" eb="4">
      <t>ギョウシャ</t>
    </rPh>
    <phoneticPr fontId="2"/>
  </si>
  <si>
    <t>現場住所</t>
    <rPh sb="0" eb="2">
      <t>ゲンバ</t>
    </rPh>
    <rPh sb="2" eb="4">
      <t>ジュウショ</t>
    </rPh>
    <phoneticPr fontId="14"/>
  </si>
  <si>
    <t>保証開始日</t>
    <rPh sb="0" eb="2">
      <t>ホショウ</t>
    </rPh>
    <rPh sb="2" eb="4">
      <t>カイシ</t>
    </rPh>
    <rPh sb="4" eb="5">
      <t>ビ</t>
    </rPh>
    <phoneticPr fontId="14"/>
  </si>
  <si>
    <t>御中</t>
    <rPh sb="0" eb="2">
      <t>オンチュウ</t>
    </rPh>
    <phoneticPr fontId="2"/>
  </si>
  <si>
    <t>外壁</t>
    <rPh sb="0" eb="2">
      <t>ガイヘキ</t>
    </rPh>
    <phoneticPr fontId="2"/>
  </si>
  <si>
    <t>出荷証明書</t>
    <rPh sb="0" eb="2">
      <t>シュッカ</t>
    </rPh>
    <rPh sb="2" eb="4">
      <t>ショウメイ</t>
    </rPh>
    <rPh sb="4" eb="5">
      <t>ショ</t>
    </rPh>
    <phoneticPr fontId="2"/>
  </si>
  <si>
    <t>〇〇管理組合</t>
    <rPh sb="2" eb="4">
      <t>カンリ</t>
    </rPh>
    <rPh sb="4" eb="6">
      <t>クミアイ</t>
    </rPh>
    <phoneticPr fontId="2"/>
  </si>
  <si>
    <t>〇〇大規模修繕工事</t>
    <rPh sb="2" eb="5">
      <t>ダイキボ</t>
    </rPh>
    <rPh sb="5" eb="7">
      <t>シュウゼン</t>
    </rPh>
    <rPh sb="7" eb="9">
      <t>コウジ</t>
    </rPh>
    <phoneticPr fontId="2"/>
  </si>
  <si>
    <t>□□□工業株式会社</t>
    <rPh sb="3" eb="5">
      <t>コウギョウ</t>
    </rPh>
    <rPh sb="5" eb="9">
      <t>カブ</t>
    </rPh>
    <phoneticPr fontId="2"/>
  </si>
  <si>
    <t>株式会社△△△建設</t>
    <rPh sb="7" eb="9">
      <t>ケンセツ</t>
    </rPh>
    <phoneticPr fontId="2"/>
  </si>
  <si>
    <t>ご担当者名</t>
    <rPh sb="1" eb="4">
      <t>タントウシャ</t>
    </rPh>
    <rPh sb="4" eb="5">
      <t>メイ</t>
    </rPh>
    <phoneticPr fontId="14"/>
  </si>
  <si>
    <t>会社名</t>
    <rPh sb="0" eb="2">
      <t>カイシャ</t>
    </rPh>
    <rPh sb="2" eb="3">
      <t>メイ</t>
    </rPh>
    <phoneticPr fontId="2"/>
  </si>
  <si>
    <t>備考</t>
    <rPh sb="0" eb="2">
      <t>ビコウ</t>
    </rPh>
    <phoneticPr fontId="2"/>
  </si>
  <si>
    <t>保証書（シール）</t>
    <rPh sb="0" eb="3">
      <t>ホショウショ</t>
    </rPh>
    <phoneticPr fontId="2"/>
  </si>
  <si>
    <t>保証書（エポキシ）</t>
    <rPh sb="0" eb="3">
      <t>ホショウショ</t>
    </rPh>
    <phoneticPr fontId="2"/>
  </si>
  <si>
    <t>商品明細は「出荷証明書雛型」タブに記入</t>
    <rPh sb="0" eb="2">
      <t>ショウヒン</t>
    </rPh>
    <rPh sb="2" eb="4">
      <t>メイサイ</t>
    </rPh>
    <rPh sb="17" eb="19">
      <t>キニュウ</t>
    </rPh>
    <phoneticPr fontId="2"/>
  </si>
  <si>
    <t>ＮＯ</t>
  </si>
  <si>
    <t>ボンドＥ２０６Ｓ</t>
  </si>
  <si>
    <t>ボンドＥ２０６Ｗ</t>
  </si>
  <si>
    <t>ボンドＥ２０７Ｄ</t>
  </si>
  <si>
    <t>ボンドＥ２０７ＤＷ</t>
  </si>
  <si>
    <t>ボンドＥ２０８</t>
  </si>
  <si>
    <t>ボンドＥ２０８Ｓ</t>
  </si>
  <si>
    <t>ボンドＥ２０８Ｗ</t>
  </si>
  <si>
    <t>ボンドＥ２０８ＳＳ</t>
  </si>
  <si>
    <t>ボンドＥ２０９</t>
  </si>
  <si>
    <t>ボンドＥ２０９Ｓ</t>
  </si>
  <si>
    <t>ボンドＥ２０９Ｗ</t>
  </si>
  <si>
    <t>ボンドＥ２０９ＳＳ</t>
  </si>
  <si>
    <t>ボンドＥ６００</t>
  </si>
  <si>
    <t>ボンドＥ２３００Ｊ</t>
  </si>
  <si>
    <t>ボンドＥ２３００ＪＳ</t>
  </si>
  <si>
    <t>0</t>
    <phoneticPr fontId="2"/>
  </si>
  <si>
    <t>ボンドＥ２３００ＪＷ</t>
  </si>
  <si>
    <t>ボンドＲＭ骨材</t>
  </si>
  <si>
    <t>ボンドＥ２３７０Ｍ</t>
  </si>
  <si>
    <t>ボンドＥ２３７０ＭＳ</t>
  </si>
  <si>
    <t>ボンドＥ２３７０ＭＷ</t>
  </si>
  <si>
    <t>ボンドＥ２０５</t>
  </si>
  <si>
    <t>ボンドＥ２３００</t>
  </si>
  <si>
    <t>ボンドＥ２３００Ｓ</t>
  </si>
  <si>
    <t>ボンドＥ２３００Ｗ</t>
  </si>
  <si>
    <t>ボンドＥ２４２０</t>
  </si>
  <si>
    <t>ボンドＥ２４２０D</t>
  </si>
  <si>
    <t>ボンドＫモルタル</t>
  </si>
  <si>
    <t>ボンドユニエポ補修用プライマー</t>
  </si>
  <si>
    <t>ボンドシリンダーセット</t>
  </si>
  <si>
    <t>ボンドはくりシールＯＮＥ</t>
  </si>
  <si>
    <t>ボンドはくりシールクイック</t>
  </si>
  <si>
    <t>ボンドＵカットＯＮＥ</t>
  </si>
  <si>
    <t>ボンドエフレックスＦ１</t>
  </si>
  <si>
    <t>ボンドＦ１希釈剤</t>
  </si>
  <si>
    <t>ボンドＶＭネット</t>
  </si>
  <si>
    <t>ボンドＰＳシール</t>
  </si>
  <si>
    <t>ボンドビューシール６９０９</t>
  </si>
  <si>
    <t>ボンドシールプライマー＃９</t>
  </si>
  <si>
    <t>ボンドシールプライマー＃７</t>
  </si>
  <si>
    <t>ボンドシールプライマー＃３８</t>
  </si>
  <si>
    <t>ボンドシールカラーマスター　</t>
  </si>
  <si>
    <t>ボンドシールカラーマスター　グレー</t>
  </si>
  <si>
    <t>ボンドシールカラーマスター　コンクリートグレー</t>
  </si>
  <si>
    <t>ボンドシールカラーマスター　ステンカラー</t>
  </si>
  <si>
    <t>ボンドシールカラーマスター　ダークグレー</t>
  </si>
  <si>
    <t>ボンドシールカラーマスター　ニューアイボリー</t>
  </si>
  <si>
    <t>ボンドシールカラーマスター　ニューアンバー</t>
  </si>
  <si>
    <t>ボンドシールカラーマスター　ニューブロンズ</t>
  </si>
  <si>
    <t>ボンドシールカラーマスター　ブラック</t>
  </si>
  <si>
    <t>ボンドシールカラーマスター　ライトグレー</t>
  </si>
  <si>
    <t>ボンドシールカラーマスター　ニューホワイト</t>
  </si>
  <si>
    <t>ボンドＡＵシール</t>
  </si>
  <si>
    <t>ボンドＡＵクイック　</t>
  </si>
  <si>
    <t>ボンドＡＵクイック　グレー</t>
  </si>
  <si>
    <t>ボンドＡＵクイック　ホワイト</t>
  </si>
  <si>
    <t>ボンドウレタンコーク</t>
  </si>
  <si>
    <t>ボンドウレタンコーク　アイボリー</t>
  </si>
  <si>
    <t>ボンドウレタンコーク　グレー</t>
  </si>
  <si>
    <t>ボンドウレタンコーク　ホワイト</t>
  </si>
  <si>
    <t>ボンドウレタンコーク　ライトグレー</t>
  </si>
  <si>
    <t>ボンドシリコンコーク　</t>
  </si>
  <si>
    <t>ボンドシリコンコーク　アイボリー</t>
  </si>
  <si>
    <t>ボンドシリコンコーク　グレー</t>
  </si>
  <si>
    <t>ボンドシリコンコーク　ステンカラー</t>
  </si>
  <si>
    <t>ボンドシリコンコーク　ダークアイボリー</t>
  </si>
  <si>
    <t>ボンドシリコンコーク　ダークブラウン</t>
  </si>
  <si>
    <t>ボンドシリコンコーク　ホワイト</t>
  </si>
  <si>
    <t>ボンドシリコンコーク　ライトグレー</t>
  </si>
  <si>
    <t>ボンドビルドシールＳＲ</t>
  </si>
  <si>
    <t>ボンドビルドシールＳＲ用カラーマスター　</t>
  </si>
  <si>
    <t>ボンドビルドシールＳＲ用カラーマスター　　ライトグレー</t>
  </si>
  <si>
    <t>ボンドビルドシールＳＲ用カラーマスター　グレー</t>
  </si>
  <si>
    <t>ボンドビルドシールＳＲ用カラーマスター　コンクリートグレー</t>
  </si>
  <si>
    <t>ボンドビルドシールＳＲ用カラーマスター　ステンカラー</t>
  </si>
  <si>
    <t>ボンドビルドシールＳＲ用カラーマスター　ダークグレー</t>
  </si>
  <si>
    <t>ボンドビルドシールＳＲ用カラーマスター　ニューアイボリー</t>
  </si>
  <si>
    <t>ボンドビルドシールＳＲ用カラーマスター　ニューアンバー</t>
  </si>
  <si>
    <t>ボンドビルドシールＳＲ用カラーマスター　ニューブロンズ</t>
  </si>
  <si>
    <t>ボンドビルドシールＳＲ用カラーマスター　ブラック</t>
  </si>
  <si>
    <t>ボンドビルドシールＳＲ用カラーマスター　ホワイト　</t>
  </si>
  <si>
    <t>ボンドビルドシールＳＲ硬化遅延剤</t>
  </si>
  <si>
    <t>ボンドシールプライマーシリコン用C</t>
  </si>
  <si>
    <t>ボンドシールプライマーシリコン用Ｆ</t>
  </si>
  <si>
    <t>エポキシ系</t>
    <rPh sb="4" eb="5">
      <t>ケイ</t>
    </rPh>
    <phoneticPr fontId="2"/>
  </si>
  <si>
    <t>シーリング材</t>
    <rPh sb="5" eb="6">
      <t>ザイ</t>
    </rPh>
    <phoneticPr fontId="2"/>
  </si>
  <si>
    <t>ピンネット</t>
    <phoneticPr fontId="2"/>
  </si>
  <si>
    <r>
      <t>ＮＯ入力一覧　</t>
    </r>
    <r>
      <rPr>
        <sz val="12"/>
        <rFont val="ＭＳ Ｐゴシック"/>
        <family val="3"/>
        <charset val="128"/>
      </rPr>
      <t>（無いものは「ＶＬＯＯＫ」タブ参照）</t>
    </r>
    <rPh sb="2" eb="4">
      <t>ニュウリョク</t>
    </rPh>
    <rPh sb="4" eb="6">
      <t>イチラン</t>
    </rPh>
    <rPh sb="8" eb="9">
      <t>ナ</t>
    </rPh>
    <rPh sb="22" eb="24">
      <t>サンショウ</t>
    </rPh>
    <phoneticPr fontId="2"/>
  </si>
  <si>
    <t>工事名称</t>
    <rPh sb="0" eb="2">
      <t>コウジ</t>
    </rPh>
    <rPh sb="2" eb="4">
      <t>メイショウ</t>
    </rPh>
    <phoneticPr fontId="2"/>
  </si>
  <si>
    <t>品名</t>
    <rPh sb="0" eb="2">
      <t>ヒンメイ</t>
    </rPh>
    <phoneticPr fontId="2"/>
  </si>
  <si>
    <t>元請業者</t>
    <phoneticPr fontId="2"/>
  </si>
  <si>
    <t>施工業者</t>
    <phoneticPr fontId="2"/>
  </si>
  <si>
    <t>施工仕様・施工量</t>
    <phoneticPr fontId="2"/>
  </si>
  <si>
    <t>使用材料・使用量</t>
    <phoneticPr fontId="2"/>
  </si>
  <si>
    <t>施工箇所</t>
    <rPh sb="0" eb="2">
      <t>セコウ</t>
    </rPh>
    <rPh sb="2" eb="4">
      <t>カショ</t>
    </rPh>
    <phoneticPr fontId="2"/>
  </si>
  <si>
    <t>打継目地、建具、サッシ廻り目地他</t>
    <phoneticPr fontId="2"/>
  </si>
  <si>
    <t>変成シリコーン系  500m、ポリウレタン系 400m</t>
    <rPh sb="0" eb="2">
      <t>ヘンセイ</t>
    </rPh>
    <rPh sb="7" eb="8">
      <t>ケイ</t>
    </rPh>
    <rPh sb="21" eb="22">
      <t>ケイ</t>
    </rPh>
    <phoneticPr fontId="2"/>
  </si>
  <si>
    <t>「シール保証書（作成見本）」タブで提出書類が確認できます。</t>
    <rPh sb="4" eb="7">
      <t>ホショウショ</t>
    </rPh>
    <rPh sb="8" eb="10">
      <t>サクセイ</t>
    </rPh>
    <rPh sb="10" eb="12">
      <t>ミホン</t>
    </rPh>
    <rPh sb="17" eb="19">
      <t>テイシュツ</t>
    </rPh>
    <rPh sb="19" eb="21">
      <t>ショルイ</t>
    </rPh>
    <rPh sb="22" eb="24">
      <t>カクニン</t>
    </rPh>
    <phoneticPr fontId="2"/>
  </si>
  <si>
    <t>「エポキシ保証書（作成見本）」タブで提出書類が確認できます。</t>
    <rPh sb="5" eb="8">
      <t>ホショウショ</t>
    </rPh>
    <rPh sb="9" eb="11">
      <t>サクセイ</t>
    </rPh>
    <rPh sb="11" eb="13">
      <t>ミホン</t>
    </rPh>
    <rPh sb="18" eb="20">
      <t>テイシュツ</t>
    </rPh>
    <rPh sb="20" eb="22">
      <t>ショルイ</t>
    </rPh>
    <rPh sb="23" eb="25">
      <t>カクニン</t>
    </rPh>
    <phoneticPr fontId="2"/>
  </si>
  <si>
    <t>記入例</t>
    <rPh sb="0" eb="2">
      <t>キニュウ</t>
    </rPh>
    <rPh sb="2" eb="3">
      <t>レイ</t>
    </rPh>
    <phoneticPr fontId="2"/>
  </si>
  <si>
    <t>〇〇管理組合</t>
  </si>
  <si>
    <t>〇〇大規模修繕工事</t>
  </si>
  <si>
    <t>□□□工業株式会社</t>
  </si>
  <si>
    <t>出荷証明書から
リンク</t>
    <rPh sb="0" eb="2">
      <t>シュッカ</t>
    </rPh>
    <rPh sb="2" eb="4">
      <t>ショウメイ</t>
    </rPh>
    <rPh sb="4" eb="5">
      <t>ショ</t>
    </rPh>
    <phoneticPr fontId="2"/>
  </si>
  <si>
    <t>←敬称入力</t>
    <rPh sb="1" eb="3">
      <t>ケイショウ</t>
    </rPh>
    <rPh sb="3" eb="5">
      <t>ニュウリョク</t>
    </rPh>
    <phoneticPr fontId="2"/>
  </si>
  <si>
    <t>申請者名</t>
    <rPh sb="0" eb="3">
      <t>シンセイシャ</t>
    </rPh>
    <rPh sb="3" eb="4">
      <t>メイ</t>
    </rPh>
    <phoneticPr fontId="2"/>
  </si>
  <si>
    <t>東京都千代田区神田錦町444-4</t>
    <rPh sb="0" eb="2">
      <t>トウキョウ</t>
    </rPh>
    <rPh sb="2" eb="3">
      <t>ト</t>
    </rPh>
    <rPh sb="3" eb="7">
      <t>チヨダク</t>
    </rPh>
    <rPh sb="7" eb="9">
      <t>カンダ</t>
    </rPh>
    <rPh sb="9" eb="11">
      <t>ニシキチョウ</t>
    </rPh>
    <phoneticPr fontId="2"/>
  </si>
  <si>
    <t>書類発行日</t>
    <rPh sb="0" eb="2">
      <t>ショルイ</t>
    </rPh>
    <rPh sb="2" eb="4">
      <t>ハッコウ</t>
    </rPh>
    <rPh sb="4" eb="5">
      <t>ビ</t>
    </rPh>
    <phoneticPr fontId="14"/>
  </si>
  <si>
    <t>工事名称</t>
    <rPh sb="0" eb="2">
      <t>コウジ</t>
    </rPh>
    <rPh sb="2" eb="4">
      <t>メイショウ</t>
    </rPh>
    <phoneticPr fontId="14"/>
  </si>
  <si>
    <t>欠損部・鉄筋爆裂部補修 100箇所</t>
    <rPh sb="0" eb="2">
      <t>ケッソン</t>
    </rPh>
    <rPh sb="2" eb="3">
      <t>ブ</t>
    </rPh>
    <rPh sb="4" eb="6">
      <t>テッキン</t>
    </rPh>
    <rPh sb="6" eb="8">
      <t>バクレツ</t>
    </rPh>
    <rPh sb="8" eb="9">
      <t>ブ</t>
    </rPh>
    <rPh sb="9" eb="11">
      <t>ホシュウ</t>
    </rPh>
    <rPh sb="15" eb="17">
      <t>カショ</t>
    </rPh>
    <phoneticPr fontId="2"/>
  </si>
  <si>
    <t>代理店名</t>
    <rPh sb="0" eb="3">
      <t>ダイリテン</t>
    </rPh>
    <rPh sb="3" eb="4">
      <t>メイ</t>
    </rPh>
    <phoneticPr fontId="2"/>
  </si>
  <si>
    <t>保証期間</t>
    <rPh sb="0" eb="2">
      <t>ホショウ</t>
    </rPh>
    <rPh sb="2" eb="4">
      <t>キカン</t>
    </rPh>
    <phoneticPr fontId="14"/>
  </si>
  <si>
    <t>年間（最長5年）</t>
    <rPh sb="0" eb="2">
      <t>ネンカン</t>
    </rPh>
    <rPh sb="3" eb="5">
      <t>サイチョウ</t>
    </rPh>
    <rPh sb="6" eb="7">
      <t>ネン</t>
    </rPh>
    <phoneticPr fontId="2"/>
  </si>
  <si>
    <t>ボンドMSシール 20set、ボンドビューシール６９０９ 10set</t>
    <phoneticPr fontId="2"/>
  </si>
  <si>
    <t>依頼内容備考</t>
    <rPh sb="0" eb="2">
      <t>イライ</t>
    </rPh>
    <rPh sb="2" eb="4">
      <t>ナイヨウ</t>
    </rPh>
    <rPh sb="4" eb="6">
      <t>ビコウ</t>
    </rPh>
    <phoneticPr fontId="2"/>
  </si>
  <si>
    <t>ボンドユニエポ補修用プライマー　５缶、ボンドKモルタル　10set</t>
    <rPh sb="17" eb="18">
      <t>カン</t>
    </rPh>
    <phoneticPr fontId="2"/>
  </si>
  <si>
    <t>出荷証明書宛名①</t>
    <rPh sb="0" eb="2">
      <t>シュッカ</t>
    </rPh>
    <rPh sb="2" eb="4">
      <t>ショウメイ</t>
    </rPh>
    <rPh sb="4" eb="5">
      <t>ショ</t>
    </rPh>
    <rPh sb="5" eb="7">
      <t>アテナ</t>
    </rPh>
    <phoneticPr fontId="14"/>
  </si>
  <si>
    <t>出荷証明書宛名②</t>
    <rPh sb="0" eb="2">
      <t>シュッカ</t>
    </rPh>
    <rPh sb="2" eb="4">
      <t>ショウメイ</t>
    </rPh>
    <rPh sb="4" eb="5">
      <t>ショ</t>
    </rPh>
    <rPh sb="5" eb="7">
      <t>アテナ</t>
    </rPh>
    <phoneticPr fontId="14"/>
  </si>
  <si>
    <t>保証書宛名①</t>
    <rPh sb="0" eb="3">
      <t>ホショウショ</t>
    </rPh>
    <rPh sb="3" eb="5">
      <t>アテナ</t>
    </rPh>
    <phoneticPr fontId="14"/>
  </si>
  <si>
    <t>保証書宛名②</t>
    <rPh sb="0" eb="3">
      <t>ホショウショ</t>
    </rPh>
    <rPh sb="3" eb="5">
      <t>アテナ</t>
    </rPh>
    <phoneticPr fontId="14"/>
  </si>
  <si>
    <t>様</t>
    <rPh sb="0" eb="1">
      <t>サマ</t>
    </rPh>
    <phoneticPr fontId="2"/>
  </si>
  <si>
    <t>〇　〇〇</t>
  </si>
  <si>
    <t>〇　〇〇</t>
    <phoneticPr fontId="2"/>
  </si>
  <si>
    <t>御中</t>
  </si>
  <si>
    <t>元請会社②</t>
    <rPh sb="0" eb="2">
      <t>モトウケ</t>
    </rPh>
    <rPh sb="2" eb="4">
      <t>カイシャ</t>
    </rPh>
    <phoneticPr fontId="14"/>
  </si>
  <si>
    <t>施工会社①</t>
    <rPh sb="0" eb="2">
      <t>セコウ</t>
    </rPh>
    <rPh sb="2" eb="4">
      <t>カイシャ</t>
    </rPh>
    <phoneticPr fontId="14"/>
  </si>
  <si>
    <t>元請会社①</t>
    <rPh sb="0" eb="2">
      <t>モトウケ</t>
    </rPh>
    <rPh sb="2" eb="4">
      <t>カイシャ</t>
    </rPh>
    <phoneticPr fontId="14"/>
  </si>
  <si>
    <t>施工会社②</t>
    <rPh sb="0" eb="2">
      <t>セコウ</t>
    </rPh>
    <rPh sb="2" eb="4">
      <t>カイシャ</t>
    </rPh>
    <phoneticPr fontId="14"/>
  </si>
  <si>
    <t>9999株式会社</t>
    <rPh sb="4" eb="6">
      <t>カブシキ</t>
    </rPh>
    <rPh sb="6" eb="8">
      <t>カイシャ</t>
    </rPh>
    <phoneticPr fontId="2"/>
  </si>
  <si>
    <t>1234株式会社</t>
    <rPh sb="4" eb="8">
      <t>カブシキガイシャ</t>
    </rPh>
    <phoneticPr fontId="2"/>
  </si>
  <si>
    <t>ボンドＫＭＰ１０Ｓ　アプリパック　ヘラ付き</t>
  </si>
  <si>
    <t>ボンドＫＭＰ１０Ｗ　アプリパック　ヘラ付き</t>
  </si>
  <si>
    <t>ボンドＫＭＰ１０　アプリパック　ヘラ付き</t>
  </si>
  <si>
    <t>ボンドＶＭ－４　促進希釈剤</t>
  </si>
  <si>
    <t>エフモル０５</t>
  </si>
  <si>
    <t>1141469602*</t>
  </si>
  <si>
    <t>1141470602*</t>
  </si>
  <si>
    <t>ボンドＣＰアンカーピンＥ５３５　</t>
  </si>
  <si>
    <t>ボンドＭＳコーク　ノンブリードＬＭ　ニューホワイト</t>
  </si>
  <si>
    <t>ｓｅｔ</t>
  </si>
  <si>
    <t>代理店情報</t>
    <phoneticPr fontId="2"/>
  </si>
  <si>
    <t>ｋｇ</t>
    <phoneticPr fontId="2"/>
  </si>
  <si>
    <t>発行依頼書類</t>
    <rPh sb="2" eb="4">
      <t>イライ</t>
    </rPh>
    <rPh sb="4" eb="6">
      <t>ショルイ</t>
    </rPh>
    <phoneticPr fontId="2"/>
  </si>
  <si>
    <t>出荷証明</t>
    <rPh sb="0" eb="2">
      <t>シュッカ</t>
    </rPh>
    <rPh sb="2" eb="4">
      <t>ショウメイ</t>
    </rPh>
    <phoneticPr fontId="14"/>
  </si>
  <si>
    <t>保証書（エポ）</t>
    <rPh sb="0" eb="3">
      <t>ホショウショ</t>
    </rPh>
    <phoneticPr fontId="14"/>
  </si>
  <si>
    <t>メール</t>
  </si>
  <si>
    <t>メール</t>
    <phoneticPr fontId="2"/>
  </si>
  <si>
    <t>送付先②</t>
    <rPh sb="0" eb="3">
      <t>ソウフサキ</t>
    </rPh>
    <phoneticPr fontId="2"/>
  </si>
  <si>
    <t>送付先①</t>
    <rPh sb="0" eb="3">
      <t>ソウフサキ</t>
    </rPh>
    <phoneticPr fontId="2"/>
  </si>
  <si>
    <t>関東支社</t>
    <rPh sb="0" eb="2">
      <t>カントウ</t>
    </rPh>
    <rPh sb="2" eb="4">
      <t>シシャ</t>
    </rPh>
    <phoneticPr fontId="2"/>
  </si>
  <si>
    <t>Ｔｅｌ．０４８－６３７－９９５０</t>
  </si>
  <si>
    <t>Ｔｅｌ．０４８－６３７－９９５０</t>
    <phoneticPr fontId="2"/>
  </si>
  <si>
    <t>〒３３８－０８３２</t>
  </si>
  <si>
    <t>〒３３８－０８３２</t>
    <phoneticPr fontId="2"/>
  </si>
  <si>
    <t>□□□建設株式会社</t>
    <rPh sb="3" eb="5">
      <t>ケンセツ</t>
    </rPh>
    <phoneticPr fontId="2"/>
  </si>
  <si>
    <r>
      <t>その他資料</t>
    </r>
    <r>
      <rPr>
        <b/>
        <sz val="11"/>
        <color indexed="10"/>
        <rFont val="ＭＳ Ｐゴシック"/>
        <family val="3"/>
        <charset val="128"/>
      </rPr>
      <t>（選択）</t>
    </r>
    <rPh sb="2" eb="3">
      <t>タ</t>
    </rPh>
    <rPh sb="3" eb="5">
      <t>シリョウ</t>
    </rPh>
    <rPh sb="6" eb="8">
      <t>センタク</t>
    </rPh>
    <phoneticPr fontId="2"/>
  </si>
  <si>
    <t>　</t>
  </si>
  <si>
    <t>部</t>
    <rPh sb="0" eb="1">
      <t>ブ</t>
    </rPh>
    <phoneticPr fontId="2"/>
  </si>
  <si>
    <t>その他資料（カタログ・品質保証書等）依頼フォーム</t>
    <rPh sb="11" eb="13">
      <t>ヒンシツ</t>
    </rPh>
    <rPh sb="13" eb="15">
      <t>ホショウ</t>
    </rPh>
    <rPh sb="15" eb="16">
      <t>ショ</t>
    </rPh>
    <rPh sb="16" eb="17">
      <t>ナド</t>
    </rPh>
    <rPh sb="18" eb="20">
      <t>イライ</t>
    </rPh>
    <phoneticPr fontId="2"/>
  </si>
  <si>
    <t xml:space="preserve"> </t>
    <phoneticPr fontId="2"/>
  </si>
  <si>
    <t>製　　　品　　　名</t>
    <rPh sb="0" eb="1">
      <t>セイ</t>
    </rPh>
    <rPh sb="4" eb="5">
      <t>シナ</t>
    </rPh>
    <rPh sb="8" eb="9">
      <t>メイ</t>
    </rPh>
    <phoneticPr fontId="2"/>
  </si>
  <si>
    <t>ロ　ッ　ト　番　号</t>
    <rPh sb="6" eb="7">
      <t>バン</t>
    </rPh>
    <rPh sb="8" eb="9">
      <t>ゴウ</t>
    </rPh>
    <phoneticPr fontId="2"/>
  </si>
  <si>
    <t>部数</t>
  </si>
  <si>
    <t>発送方法</t>
    <rPh sb="0" eb="2">
      <t>ハッソウ</t>
    </rPh>
    <rPh sb="2" eb="4">
      <t>ホウホウ</t>
    </rPh>
    <phoneticPr fontId="2"/>
  </si>
  <si>
    <r>
      <t>送　付　先　</t>
    </r>
    <r>
      <rPr>
        <sz val="8"/>
        <rFont val="ＭＳ Ｐ明朝"/>
        <family val="1"/>
        <charset val="128"/>
      </rPr>
      <t>（直送する場合は住所まで記入してください。）</t>
    </r>
    <rPh sb="0" eb="1">
      <t>ソウ</t>
    </rPh>
    <rPh sb="2" eb="3">
      <t>ヅケ</t>
    </rPh>
    <rPh sb="4" eb="5">
      <t>サキ</t>
    </rPh>
    <rPh sb="7" eb="9">
      <t>チョクソウ</t>
    </rPh>
    <rPh sb="11" eb="13">
      <t>バアイ</t>
    </rPh>
    <rPh sb="14" eb="16">
      <t>ジュウショ</t>
    </rPh>
    <rPh sb="18" eb="20">
      <t>キニュウ</t>
    </rPh>
    <phoneticPr fontId="2"/>
  </si>
  <si>
    <t>（企業名）</t>
    <rPh sb="1" eb="3">
      <t>キギョウ</t>
    </rPh>
    <rPh sb="3" eb="4">
      <t>ナ</t>
    </rPh>
    <phoneticPr fontId="2"/>
  </si>
  <si>
    <t xml:space="preserve"> (担当者）</t>
    <rPh sb="2" eb="5">
      <t>タントウシャ</t>
    </rPh>
    <phoneticPr fontId="2"/>
  </si>
  <si>
    <t>（住所）</t>
    <rPh sb="1" eb="3">
      <t>ジュウショ</t>
    </rPh>
    <phoneticPr fontId="2"/>
  </si>
  <si>
    <t>〒</t>
    <phoneticPr fontId="2"/>
  </si>
  <si>
    <t>(Tel)</t>
    <phoneticPr fontId="2"/>
  </si>
  <si>
    <t>(Eメール)</t>
    <phoneticPr fontId="2"/>
  </si>
  <si>
    <t>備　　　　考</t>
    <rPh sb="0" eb="1">
      <t>ソナエ</t>
    </rPh>
    <rPh sb="5" eb="6">
      <t>コウ</t>
    </rPh>
    <phoneticPr fontId="2"/>
  </si>
  <si>
    <t>御中欄</t>
    <rPh sb="0" eb="2">
      <t>オンチュウ</t>
    </rPh>
    <rPh sb="2" eb="3">
      <t>ラン</t>
    </rPh>
    <phoneticPr fontId="2"/>
  </si>
  <si>
    <t xml:space="preserve">有 ・ 無 </t>
    <rPh sb="0" eb="1">
      <t>アリ</t>
    </rPh>
    <rPh sb="4" eb="5">
      <t>ナシ</t>
    </rPh>
    <phoneticPr fontId="2"/>
  </si>
  <si>
    <t>御中・様・殿</t>
    <rPh sb="0" eb="2">
      <t>オンチュウ</t>
    </rPh>
    <rPh sb="3" eb="4">
      <t>サマ</t>
    </rPh>
    <rPh sb="5" eb="6">
      <t>ドノ</t>
    </rPh>
    <phoneticPr fontId="2"/>
  </si>
  <si>
    <t>日付欄</t>
    <rPh sb="0" eb="1">
      <t>ヒ</t>
    </rPh>
    <rPh sb="1" eb="2">
      <t>ツ</t>
    </rPh>
    <rPh sb="2" eb="3">
      <t>ラン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</si>
  <si>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</si>
  <si>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</si>
  <si>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</si>
  <si>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試験成績書　依頼書</t>
    <rPh sb="0" eb="2">
      <t>シケン</t>
    </rPh>
    <rPh sb="2" eb="5">
      <t>セイセキショ</t>
    </rPh>
    <rPh sb="6" eb="7">
      <t>エ</t>
    </rPh>
    <rPh sb="7" eb="8">
      <t>ライ</t>
    </rPh>
    <rPh sb="8" eb="9">
      <t>ショ</t>
    </rPh>
    <phoneticPr fontId="2"/>
  </si>
  <si>
    <t>． 依頼内容</t>
    <rPh sb="0" eb="2">
      <t>イライ</t>
    </rPh>
    <rPh sb="2" eb="4">
      <t>ナイヨウ</t>
    </rPh>
    <phoneticPr fontId="2"/>
  </si>
  <si>
    <t>※一行に一製品名を記入してください。</t>
    <rPh sb="1" eb="3">
      <t>イチギョウ</t>
    </rPh>
    <rPh sb="4" eb="5">
      <t>イチ</t>
    </rPh>
    <rPh sb="5" eb="7">
      <t>セイヒン</t>
    </rPh>
    <rPh sb="7" eb="8">
      <t>メイ</t>
    </rPh>
    <rPh sb="9" eb="11">
      <t>キニュウ</t>
    </rPh>
    <phoneticPr fontId="2"/>
  </si>
  <si>
    <t>備　考</t>
    <rPh sb="0" eb="1">
      <t>ソナエ</t>
    </rPh>
    <rPh sb="2" eb="3">
      <t>コウ</t>
    </rPh>
    <phoneticPr fontId="2"/>
  </si>
  <si>
    <t>メール・レターパック（ライト）</t>
    <phoneticPr fontId="2"/>
  </si>
  <si>
    <t>＊訂正依頼する場合は訂正箇所の色を変えてください。</t>
    <rPh sb="1" eb="3">
      <t>テイセイ</t>
    </rPh>
    <rPh sb="3" eb="5">
      <t>イライ</t>
    </rPh>
    <rPh sb="7" eb="9">
      <t>バアイ</t>
    </rPh>
    <rPh sb="10" eb="12">
      <t>テイセイ</t>
    </rPh>
    <rPh sb="12" eb="14">
      <t>カショ</t>
    </rPh>
    <rPh sb="15" eb="16">
      <t>イロ</t>
    </rPh>
    <rPh sb="17" eb="18">
      <t>カ</t>
    </rPh>
    <phoneticPr fontId="2"/>
  </si>
  <si>
    <t>部数(カタログのみ）</t>
    <rPh sb="0" eb="2">
      <t>ブスウ</t>
    </rPh>
    <phoneticPr fontId="2"/>
  </si>
  <si>
    <t>部数（カタログのみ）</t>
    <rPh sb="0" eb="2">
      <t>ブスウ</t>
    </rPh>
    <phoneticPr fontId="2"/>
  </si>
  <si>
    <t>ご担当者名</t>
    <rPh sb="1" eb="4">
      <t>タントウシャ</t>
    </rPh>
    <rPh sb="4" eb="5">
      <t>メイ</t>
    </rPh>
    <phoneticPr fontId="2"/>
  </si>
  <si>
    <t>郵便番号</t>
    <rPh sb="0" eb="4">
      <t>ユウビンバンゴウ</t>
    </rPh>
    <phoneticPr fontId="2"/>
  </si>
  <si>
    <t>カタログ送付先</t>
    <rPh sb="4" eb="7">
      <t>ソウフサキ</t>
    </rPh>
    <phoneticPr fontId="2"/>
  </si>
  <si>
    <t>住所</t>
    <rPh sb="0" eb="2">
      <t>ジュウショ</t>
    </rPh>
    <phoneticPr fontId="2"/>
  </si>
  <si>
    <t>電話番号</t>
    <rPh sb="0" eb="2">
      <t>デンワ</t>
    </rPh>
    <rPh sb="2" eb="4">
      <t>バンゴウ</t>
    </rPh>
    <phoneticPr fontId="2"/>
  </si>
  <si>
    <t>＊マクロは必ず有効にしてください。</t>
    <rPh sb="5" eb="6">
      <t>カナラ</t>
    </rPh>
    <rPh sb="7" eb="9">
      <t>ユウコウ</t>
    </rPh>
    <phoneticPr fontId="2"/>
  </si>
  <si>
    <t>ボンドＭＳコーク　ノンブリードＬＭ</t>
    <phoneticPr fontId="2"/>
  </si>
  <si>
    <t>ボンドＭＳコーク　ノンブリードＬＭ　グレー</t>
    <phoneticPr fontId="2"/>
  </si>
  <si>
    <t>ボンドＭＳコーク　ノンブリードＬＭ　コンクリートグレー</t>
    <phoneticPr fontId="2"/>
  </si>
  <si>
    <t>ボンドＭＳコーク　ノンブリードＬＭ　ステンカラー</t>
    <phoneticPr fontId="2"/>
  </si>
  <si>
    <t>ボンドＭＳコーク　ノンブリードＬＭ　ダークグレー</t>
    <phoneticPr fontId="2"/>
  </si>
  <si>
    <t>ボンドＭＳコーク　ノンブリードＬＭ　ニューアイボリー</t>
    <phoneticPr fontId="2"/>
  </si>
  <si>
    <t>ボンドＭＳコーク　ノンブリードＬＭ　ニューアンバー</t>
    <phoneticPr fontId="2"/>
  </si>
  <si>
    <t>ボンドＭＳコーク　ノンブリードＬＭ　ニューブロンズ</t>
    <phoneticPr fontId="2"/>
  </si>
  <si>
    <t>ボンドＭＳコーク　ノンブリードＬＭ　ブラック</t>
    <phoneticPr fontId="2"/>
  </si>
  <si>
    <t>ボンドＭＳコーク　ノンブリードＬＭ　ライトグレー</t>
    <phoneticPr fontId="2"/>
  </si>
  <si>
    <t>ボンドＥ２０７ＤＳ</t>
  </si>
  <si>
    <t>ボンドエフレックスタイルワン　アプリパック</t>
  </si>
  <si>
    <t>ボンドシリコンコーク　アルミ</t>
  </si>
  <si>
    <t>ボンドシリコンコーク　アンバー</t>
  </si>
  <si>
    <t>ボンドシリコンコーク　クリヤー</t>
  </si>
  <si>
    <t>ボンドシリコンコーク　ダークアルミ</t>
  </si>
  <si>
    <t>ボンドシリコンコーク　ブラック</t>
  </si>
  <si>
    <t>ボンドエフレックスタイルワン　グレー</t>
    <phoneticPr fontId="2"/>
  </si>
  <si>
    <t>ボンドエフレックスタイルワン　ダークグレー</t>
    <phoneticPr fontId="2"/>
  </si>
  <si>
    <t>ボンドエフレックスタイルワン　ブラック</t>
    <phoneticPr fontId="2"/>
  </si>
  <si>
    <t>ボンドエフレックスタイルワン　ホワイト</t>
    <phoneticPr fontId="2"/>
  </si>
  <si>
    <t>ボンドエフレックスタイルワン　ライトグレー</t>
    <phoneticPr fontId="2"/>
  </si>
  <si>
    <t>埼玉県さいたま市桜区西堀５－３－３５</t>
    <rPh sb="0" eb="3">
      <t>サイタマケン</t>
    </rPh>
    <rPh sb="7" eb="8">
      <t>シ</t>
    </rPh>
    <rPh sb="8" eb="10">
      <t>サクラク</t>
    </rPh>
    <rPh sb="10" eb="12">
      <t>ニシボリ</t>
    </rPh>
    <phoneticPr fontId="2"/>
  </si>
  <si>
    <t>コード</t>
  </si>
  <si>
    <t>品　　　　　名</t>
  </si>
  <si>
    <t>荷姿</t>
  </si>
  <si>
    <t>出荷単位</t>
  </si>
  <si>
    <t>出荷量</t>
  </si>
  <si>
    <t>以下余白</t>
  </si>
  <si>
    <t>え２０６ｓ*</t>
  </si>
  <si>
    <t>1156015003*</t>
  </si>
  <si>
    <t>ボンドＥ２０６</t>
  </si>
  <si>
    <t>え２０６ｓ</t>
  </si>
  <si>
    <t>え２０６ｗ</t>
  </si>
  <si>
    <t>え２０７ｄｓ*</t>
  </si>
  <si>
    <t>1156190003*</t>
  </si>
  <si>
    <t>え２０７ｄｓ</t>
  </si>
  <si>
    <t>え２０７ｄｗ</t>
  </si>
  <si>
    <t>え２０８ｓ*</t>
  </si>
  <si>
    <t>1156063003*</t>
  </si>
  <si>
    <t>え２０８ｓ</t>
  </si>
  <si>
    <t>え２０８ｗ</t>
  </si>
  <si>
    <t>え２０９ｓ３*</t>
  </si>
  <si>
    <t>1156045003*</t>
  </si>
  <si>
    <t>え２０９ｓ３</t>
  </si>
  <si>
    <t>え２０９ｗ３</t>
  </si>
  <si>
    <t>え２０９ｓ６*</t>
  </si>
  <si>
    <t>1156045006*</t>
  </si>
  <si>
    <t>え２０９ｓ６</t>
  </si>
  <si>
    <t>え２０９ｗ６</t>
  </si>
  <si>
    <t>え６００</t>
  </si>
  <si>
    <t>え２３００ｊｓ*</t>
  </si>
  <si>
    <t>1157021015*</t>
  </si>
  <si>
    <t>え２３００ｊｓ</t>
  </si>
  <si>
    <t>え２３００ｊｗ</t>
  </si>
  <si>
    <t>1157414015</t>
  </si>
  <si>
    <t>え２３７０ｍｓ*</t>
  </si>
  <si>
    <t>1157096015*</t>
  </si>
  <si>
    <t>え２３７０ｍｓ</t>
  </si>
  <si>
    <t>え２３７０ｍｗ</t>
  </si>
  <si>
    <t>え２０５</t>
  </si>
  <si>
    <t>え２３００ｓ*</t>
  </si>
  <si>
    <t>1157078415*</t>
  </si>
  <si>
    <t>え２３００ｓ</t>
  </si>
  <si>
    <t>え２３００ｗ</t>
  </si>
  <si>
    <t>え２４２０３</t>
  </si>
  <si>
    <t>え２４２０ｄ</t>
  </si>
  <si>
    <t>ｋ</t>
  </si>
  <si>
    <t>ゆに</t>
  </si>
  <si>
    <t>しりんだ</t>
  </si>
  <si>
    <t>はく</t>
  </si>
  <si>
    <t>う</t>
  </si>
  <si>
    <t>たいるぐれ*</t>
  </si>
  <si>
    <t>1160027002*</t>
  </si>
  <si>
    <t>たいるぐれ</t>
  </si>
  <si>
    <t>ボンドエフレックスタイルワン　アプリパック　グレー</t>
  </si>
  <si>
    <t>たいるだくぐれ</t>
  </si>
  <si>
    <t>ボンドエフレックスタイルワン　アプリパック　ダークグレー</t>
  </si>
  <si>
    <t>たいるぶら</t>
  </si>
  <si>
    <t>ボンドエフレックスタイルワン　アプリパック　ブラック</t>
  </si>
  <si>
    <t>たいるほわ</t>
  </si>
  <si>
    <t>ボンドエフレックスタイルワン　アプリパック　ホワイト</t>
  </si>
  <si>
    <t>たいるらいとぐ</t>
  </si>
  <si>
    <t>ボンドエフレックスタイルワン　アプリパック　ライトグレー</t>
  </si>
  <si>
    <t>ｆ１</t>
  </si>
  <si>
    <t>ｆ１きしゃく</t>
  </si>
  <si>
    <t>ボンドカーボピンネット中塗り１材</t>
  </si>
  <si>
    <t>ｖｍ</t>
  </si>
  <si>
    <t>ｍｓ</t>
  </si>
  <si>
    <t>ボンドＭＳシール</t>
  </si>
  <si>
    <t>ｐｓ</t>
  </si>
  <si>
    <t>びゅ</t>
  </si>
  <si>
    <t>しるぷら９</t>
  </si>
  <si>
    <t>しるぷら７</t>
  </si>
  <si>
    <t>しるからぐれ*</t>
  </si>
  <si>
    <t>1161950002*</t>
  </si>
  <si>
    <t>しるからぐれ</t>
  </si>
  <si>
    <t>しるからこん</t>
  </si>
  <si>
    <t>しるからすて</t>
  </si>
  <si>
    <t>しるだくぐれ</t>
  </si>
  <si>
    <t>しるからにゆあい</t>
  </si>
  <si>
    <t>しるからにゆあん</t>
  </si>
  <si>
    <t>しるからにゆぶろ</t>
  </si>
  <si>
    <t>しるからぶら</t>
  </si>
  <si>
    <t>しるかららいとぐ</t>
  </si>
  <si>
    <t>あう</t>
  </si>
  <si>
    <t>あうぐれ*</t>
  </si>
  <si>
    <t>1162190333*</t>
  </si>
  <si>
    <t>あうぐれ</t>
  </si>
  <si>
    <t>あうほわ</t>
  </si>
  <si>
    <t>ｍｓぐれ*</t>
  </si>
  <si>
    <t>ボンドＭＳコーク　ノンブリードＬＭ</t>
  </si>
  <si>
    <t>ｍｓぐれ</t>
  </si>
  <si>
    <t>ボンドＭＳコーク　ノンブリードＬＭ　グレー</t>
  </si>
  <si>
    <t>ｍｓこんぐれ</t>
  </si>
  <si>
    <t>ボンドＭＳコーク　ノンブリードＬＭ　コンクリートグレー</t>
  </si>
  <si>
    <t>ｍっすてん</t>
  </si>
  <si>
    <t>ボンドＭＳコーク　ノンブリードＬＭ　ステンカラー</t>
  </si>
  <si>
    <t>ｍｓだくぐれ</t>
  </si>
  <si>
    <t>ボンドＭＳコーク　ノンブリードＬＭ　ダークグレー</t>
  </si>
  <si>
    <t>ｍｓにゅあい</t>
  </si>
  <si>
    <t>ボンドＭＳコーク　ノンブリードＬＭ　ニューアイボリー</t>
  </si>
  <si>
    <t>ｍｓにゅあん</t>
  </si>
  <si>
    <t>ボンドＭＳコーク　ノンブリードＬＭ　ニューアンバー</t>
  </si>
  <si>
    <t>ｍｓにゅぶろ</t>
  </si>
  <si>
    <t>ボンドＭＳコーク　ノンブリードＬＭ　ニューブロンズ</t>
  </si>
  <si>
    <t>ｍｓぶら</t>
  </si>
  <si>
    <t>ボンドＭＳコーク　ノンブリードＬＭ　ブラック</t>
  </si>
  <si>
    <t>ｍしょわ</t>
  </si>
  <si>
    <t>ｍｓらいとぐ</t>
  </si>
  <si>
    <t>ボンドＭＳコーク　ノンブリードＬＭ　ライトグレー</t>
  </si>
  <si>
    <t>うれぐれ*</t>
  </si>
  <si>
    <t>1162505332*</t>
  </si>
  <si>
    <t>うれあい</t>
  </si>
  <si>
    <t>うれぐれ</t>
  </si>
  <si>
    <t>うれほわ</t>
  </si>
  <si>
    <t>うれらいとぐ</t>
  </si>
  <si>
    <t>しりぐれ*</t>
  </si>
  <si>
    <t>1162602333*</t>
  </si>
  <si>
    <t>しりあい</t>
  </si>
  <si>
    <t>しりある</t>
  </si>
  <si>
    <t>しりあん</t>
  </si>
  <si>
    <t>しりくり</t>
  </si>
  <si>
    <t>しりぐれ</t>
  </si>
  <si>
    <t>しりすて</t>
  </si>
  <si>
    <t>しりだくあい</t>
  </si>
  <si>
    <t>しりだくある</t>
  </si>
  <si>
    <t>しりだくぶら</t>
  </si>
  <si>
    <t>しりぶら</t>
  </si>
  <si>
    <t>しりほわ</t>
  </si>
  <si>
    <t>しりらいとぐ</t>
  </si>
  <si>
    <t>ボンドＭＳシール超耐久</t>
  </si>
  <si>
    <t>びるど</t>
  </si>
  <si>
    <t>びるどぐれ*</t>
  </si>
  <si>
    <t>1161633327*</t>
  </si>
  <si>
    <t>びるどらいとぐ</t>
  </si>
  <si>
    <t>びるどぐれ</t>
  </si>
  <si>
    <t>びるどこんぐれ</t>
  </si>
  <si>
    <t>びるどすて</t>
  </si>
  <si>
    <t>びるどだくぐれ</t>
  </si>
  <si>
    <t>びるどにゆあい</t>
  </si>
  <si>
    <t>びるどにゆあん</t>
  </si>
  <si>
    <t>びるどにゆぶろ</t>
  </si>
  <si>
    <t>びるどぶら</t>
  </si>
  <si>
    <t>びるどほわ</t>
  </si>
  <si>
    <t>びるどちえん</t>
  </si>
  <si>
    <t>しりこんｃ</t>
  </si>
  <si>
    <t>しりこんｆ</t>
  </si>
  <si>
    <t>えふぐれ*</t>
  </si>
  <si>
    <t>1159731333*</t>
  </si>
  <si>
    <t>ボンドエフレックス</t>
  </si>
  <si>
    <t>えふぐれ</t>
  </si>
  <si>
    <t>ボンドエフレックス　グレー</t>
  </si>
  <si>
    <t>えふほわ</t>
  </si>
  <si>
    <t>ボンドエフレックス　ホワイト</t>
  </si>
  <si>
    <t>ｓｒんｂ５０３３３</t>
  </si>
  <si>
    <t>1366201003*</t>
  </si>
  <si>
    <t>ＳＲシールＮＢ５０　</t>
  </si>
  <si>
    <t>ｓｒんｂ５０６</t>
  </si>
  <si>
    <t>1366203003*</t>
  </si>
  <si>
    <t>ｓｒｓ７０３３３</t>
  </si>
  <si>
    <t>1177500364*</t>
  </si>
  <si>
    <t>ＳＲシールＳ７０　</t>
  </si>
  <si>
    <t>ｓｒｓ７０６</t>
  </si>
  <si>
    <t>1177700364*</t>
  </si>
  <si>
    <t>－</t>
  </si>
  <si>
    <t>アロンアルファＧＥＬ１０</t>
  </si>
  <si>
    <t>とりねお</t>
  </si>
  <si>
    <t>トリネオＴＳＳ１８１０Ｙ</t>
  </si>
  <si>
    <t>トレカクロスＵＴ７０－２０Ｇ－３３</t>
  </si>
  <si>
    <t>トレカクロスＵＴ７０－２０Ｇ－５０</t>
  </si>
  <si>
    <t>トレカラミネートＴＬ５２０</t>
  </si>
  <si>
    <t>あうほわ*</t>
  </si>
  <si>
    <t>1162191333*</t>
  </si>
  <si>
    <t>ボンドＡコートＦ　Ｎ－７５</t>
  </si>
  <si>
    <t>ｂｃざがね</t>
  </si>
  <si>
    <t>ボンドＢＣ座金</t>
  </si>
  <si>
    <t>ｃｈ００５ん２０</t>
  </si>
  <si>
    <t>ボンドＣＨ００５Ｎ</t>
  </si>
  <si>
    <t>ｃｈ００８ん２０</t>
  </si>
  <si>
    <t>ボンドＣＨ００８Ｎ</t>
  </si>
  <si>
    <t>ｃｈ１８２０</t>
  </si>
  <si>
    <t>ボンドＣＨ１８</t>
  </si>
  <si>
    <t>ｃｈ３８</t>
  </si>
  <si>
    <t>ボンドＣＨ３８</t>
  </si>
  <si>
    <t>ｃｋ１１３</t>
  </si>
  <si>
    <t>ボンドＣＫ１１</t>
  </si>
  <si>
    <t>うちこみ６５０</t>
  </si>
  <si>
    <t>ボンドＣＰアンカー６５０打ち込み棒ＦＨ－６５０</t>
  </si>
  <si>
    <t>うちこみ６７０</t>
  </si>
  <si>
    <t>ボンドＣＰアンカー６７０打ち込み棒ＦＨ－６７０</t>
  </si>
  <si>
    <t>あｌ６７０</t>
  </si>
  <si>
    <t>ボンドＣＰアンカーピンＡＬ６７０</t>
  </si>
  <si>
    <t>え５５０</t>
  </si>
  <si>
    <t>ボンドＣＰアンカーピンＥ５５０</t>
  </si>
  <si>
    <t>え５７０</t>
  </si>
  <si>
    <t>ボンドＣＰアンカーピンＥ５７０</t>
  </si>
  <si>
    <t>え６１０</t>
  </si>
  <si>
    <t>ボンドＣＰアンカーピンＥ６１０</t>
  </si>
  <si>
    <t>え６５０</t>
  </si>
  <si>
    <t>ボンドＣＰアンカーピンＥ６５０</t>
  </si>
  <si>
    <t>え６７０</t>
  </si>
  <si>
    <t>ボンドＣＰアンカーピンＥ６７０</t>
  </si>
  <si>
    <t>ｎ５３０</t>
  </si>
  <si>
    <t>ボンドＣＰアンカーピンＮ５３０</t>
  </si>
  <si>
    <t>ｎ５５０</t>
  </si>
  <si>
    <t>ボンドＣＰアンカーピンＮ５５０</t>
  </si>
  <si>
    <t>ｎ５７０</t>
  </si>
  <si>
    <t>ボンドＣＰアンカーピンＮ５７０</t>
  </si>
  <si>
    <t>ｎ６１０</t>
  </si>
  <si>
    <t>ボンドＣＰアンカーピンＮ６１０</t>
  </si>
  <si>
    <t>ｎ６５０</t>
  </si>
  <si>
    <t>ボンドＣＰアンカーピンＮ６５０</t>
  </si>
  <si>
    <t>ｎ６７０</t>
  </si>
  <si>
    <t>ボンドＣＰアンカーピンＮ６７０</t>
  </si>
  <si>
    <t>ｃｐ６．５</t>
  </si>
  <si>
    <t>ボンドＣＰキャップ６．５</t>
  </si>
  <si>
    <t>ｃｐ９．０</t>
  </si>
  <si>
    <t>ボンドＣＰキャップ９．０</t>
  </si>
  <si>
    <t>ｃｘ５０</t>
  </si>
  <si>
    <t>ボンドＣＸ５０</t>
  </si>
  <si>
    <t>え１２００ｓ*</t>
  </si>
  <si>
    <t>1157003006*</t>
  </si>
  <si>
    <t>ボンドＥ１２００</t>
  </si>
  <si>
    <t>え１２００ｓ</t>
  </si>
  <si>
    <t>ボンドＥ１２００Ｓ</t>
  </si>
  <si>
    <t>え１２００ｗ</t>
  </si>
  <si>
    <t>ボンドＥ１２００Ｗ</t>
  </si>
  <si>
    <t>え２００１</t>
  </si>
  <si>
    <t>ボンドＥ２００</t>
  </si>
  <si>
    <t>え２００５</t>
  </si>
  <si>
    <t>え２０００ｓ*</t>
  </si>
  <si>
    <t>1157046290*</t>
  </si>
  <si>
    <t>ボンドＥ２０００</t>
  </si>
  <si>
    <t>え２０００ｓ</t>
  </si>
  <si>
    <t>ボンドＥ２０００Ｓ</t>
  </si>
  <si>
    <t>え２０００ｗ</t>
  </si>
  <si>
    <t>ボンドＥ２０００Ｗ</t>
  </si>
  <si>
    <t>ボンドＥ２０００ＳＳ</t>
  </si>
  <si>
    <t>1157046012*</t>
  </si>
  <si>
    <t>え２０６ｗ*</t>
  </si>
  <si>
    <t>1156090003*</t>
  </si>
  <si>
    <t>え２０７ｄｗ*</t>
  </si>
  <si>
    <t>1156641003*</t>
  </si>
  <si>
    <t>え２３０ｇ４００</t>
  </si>
  <si>
    <t>ボンドＥ２３０Ｇ</t>
  </si>
  <si>
    <t>え２３０ｇ９００</t>
  </si>
  <si>
    <t>え２５００ｓ*</t>
  </si>
  <si>
    <t>1154053015*</t>
  </si>
  <si>
    <t>ボンドＥ２５００</t>
  </si>
  <si>
    <t>え２５００ｓ</t>
  </si>
  <si>
    <t>ボンドＥ２５００Ｓ</t>
  </si>
  <si>
    <t>え２５００ｗ</t>
  </si>
  <si>
    <t>ボンドＥ２５００Ｗ</t>
  </si>
  <si>
    <t>え２６０１ｓ*</t>
  </si>
  <si>
    <t>1156070003*</t>
  </si>
  <si>
    <t>ボンドＥ２６０１</t>
  </si>
  <si>
    <t>え２６０１ｓ</t>
  </si>
  <si>
    <t>ボンドＥ２６０１Ｓ</t>
  </si>
  <si>
    <t>え２６０１ｗ</t>
  </si>
  <si>
    <t>ボンドＥ２６０１Ｗ</t>
  </si>
  <si>
    <t>1157583006*</t>
  </si>
  <si>
    <t>ボンドＥ２９００Ｊ</t>
  </si>
  <si>
    <t>ボンドＥ２９００ＪＳ</t>
  </si>
  <si>
    <t>ボンドＥ２９００ＪＷ</t>
  </si>
  <si>
    <t>え３５０ｒ２０</t>
  </si>
  <si>
    <t>ボンドＥ３５０Ｒ</t>
  </si>
  <si>
    <t>え３８０９００</t>
  </si>
  <si>
    <t>ボンドＥ３８０</t>
  </si>
  <si>
    <t>え３８０６</t>
  </si>
  <si>
    <t>え３８０１０</t>
  </si>
  <si>
    <t>え３９０６</t>
  </si>
  <si>
    <t>ボンドＥ３９０</t>
  </si>
  <si>
    <t>え３９０６ｔｌ</t>
  </si>
  <si>
    <t>ボンドＥ３９０ＴＬ</t>
  </si>
  <si>
    <t>え３９５ｓ*</t>
  </si>
  <si>
    <t>1156602015*</t>
  </si>
  <si>
    <t>ボンドＥ３９５</t>
  </si>
  <si>
    <t>え３９５ｓ</t>
  </si>
  <si>
    <t>ボンドＥ３９５Ｓ</t>
  </si>
  <si>
    <t>え３９５ｗ</t>
  </si>
  <si>
    <t>ボンドＥ３９５Ｗ</t>
  </si>
  <si>
    <t>え４８８</t>
  </si>
  <si>
    <t>ボンドＥ４８８</t>
  </si>
  <si>
    <t>え８１０ｌｓ*</t>
  </si>
  <si>
    <t>1156689007*</t>
  </si>
  <si>
    <t>ボンドＥ８１０Ｌ</t>
  </si>
  <si>
    <t>え８１０ｌｓ</t>
  </si>
  <si>
    <t>ボンドＥ８１０ＬＳ</t>
  </si>
  <si>
    <t>え８１０ｌｗ</t>
  </si>
  <si>
    <t>ボンドＥ８１０ＬＷ</t>
  </si>
  <si>
    <t>えｋ２７０ｗ</t>
  </si>
  <si>
    <t>ボンドＥＫ２７０Ｗ</t>
  </si>
  <si>
    <t>えｍｓ２０</t>
  </si>
  <si>
    <t>ボンドＥＭＳ２０</t>
  </si>
  <si>
    <t>えうすめ</t>
  </si>
  <si>
    <t>ボンドＥうすめ液</t>
  </si>
  <si>
    <t>ｆｒ</t>
  </si>
  <si>
    <t>ボンドＦＲシール</t>
  </si>
  <si>
    <t>ｆことｆ*</t>
  </si>
  <si>
    <t>1158084016*</t>
  </si>
  <si>
    <t>ボンドＦコートＦ</t>
  </si>
  <si>
    <t>c</t>
  </si>
  <si>
    <t>ｆことｆ</t>
  </si>
  <si>
    <t>ボンドＦコートＦ　Ｎ－７５</t>
  </si>
  <si>
    <t>ｆこーとふすめ</t>
  </si>
  <si>
    <t>ボンドＦコートＦ　うすめ液</t>
  </si>
  <si>
    <t>ｇ１０３１７０</t>
  </si>
  <si>
    <t>ボンドＧ１０３</t>
  </si>
  <si>
    <t>ｇ１０３３</t>
  </si>
  <si>
    <t>ｇ１０３１５</t>
  </si>
  <si>
    <t>ｇ１０ｚ３</t>
  </si>
  <si>
    <t>ボンドＧ１０Ｚ</t>
  </si>
  <si>
    <t>ｇ１１ｚ１５</t>
  </si>
  <si>
    <t>ボンドＧ１１Ｚ</t>
  </si>
  <si>
    <t>ｇ１７１７０</t>
  </si>
  <si>
    <t>ボンドＧ１７</t>
  </si>
  <si>
    <t>ｇ１７ｚ３</t>
  </si>
  <si>
    <t>ボンドＧ１７Ｚ</t>
  </si>
  <si>
    <t>ｇ１７すぷれ</t>
  </si>
  <si>
    <t>ボンドＧ１７スプレー</t>
  </si>
  <si>
    <t>ｇ２００２３</t>
  </si>
  <si>
    <t>ボンドＧ２００２</t>
  </si>
  <si>
    <t>ｇ７７００ん</t>
  </si>
  <si>
    <t>ボンドＧ７７００Ｎ</t>
  </si>
  <si>
    <t>ｇ７７ｚ</t>
  </si>
  <si>
    <t>ボンドＧ７７Ｚ</t>
  </si>
  <si>
    <t>ｇ９０００</t>
  </si>
  <si>
    <t>ボンドＧ９０００</t>
  </si>
  <si>
    <t>ｇｓ７０７</t>
  </si>
  <si>
    <t>ボンドＧＳ７０７</t>
  </si>
  <si>
    <t>ｇくりや１７０</t>
  </si>
  <si>
    <t>ボンドＧクリヤー</t>
  </si>
  <si>
    <t>ｋ１０あ３</t>
  </si>
  <si>
    <t>ボンドＫ１０Ａ</t>
  </si>
  <si>
    <t>ｋ１２０１７０</t>
  </si>
  <si>
    <t>ボンドＫ１２０</t>
  </si>
  <si>
    <t>ｋ１２０３</t>
  </si>
  <si>
    <t>ｋｍｐ１０ｓ１４*</t>
  </si>
  <si>
    <t>1141469414*</t>
  </si>
  <si>
    <t>ボンドＫＭＰ１０</t>
  </si>
  <si>
    <t>ｋｍｐ１０ｗ１４*</t>
  </si>
  <si>
    <t>1141470414*</t>
  </si>
  <si>
    <t>ｋｍｐ１０ｓ１４</t>
  </si>
  <si>
    <t>ボンドＫＭＰ１０Ｓ</t>
  </si>
  <si>
    <t>ｋｍｐ１０ｗ１４</t>
  </si>
  <si>
    <t>ボンドＫＭＰ１０Ｗ</t>
  </si>
  <si>
    <t>く２０２</t>
  </si>
  <si>
    <t>ボンドＫＵ２０２　エコボックス</t>
  </si>
  <si>
    <t>くか</t>
  </si>
  <si>
    <t>ボンドＫＵ９２８Ｃ－Ｘ</t>
  </si>
  <si>
    <t>１２</t>
  </si>
  <si>
    <t>ボンドＫＵ９２８Ｃ－Ｘ２ｗａｙパック</t>
  </si>
  <si>
    <t>く９２８ｒｓ１０*</t>
  </si>
  <si>
    <t>1142529104*</t>
  </si>
  <si>
    <t>ボンドＫＵ９２８Ｒ</t>
  </si>
  <si>
    <t>く９２８ｒｗ１０*</t>
  </si>
  <si>
    <t>1142530010*</t>
  </si>
  <si>
    <t>く９２８ｒｓ１０</t>
  </si>
  <si>
    <t>ボンドＫＵ９２８ＲＳ</t>
  </si>
  <si>
    <t>く９２８ｒｗ１０</t>
  </si>
  <si>
    <t>ボンドＫＵ９２８ＲＷ</t>
  </si>
  <si>
    <t>く９９９あ</t>
  </si>
  <si>
    <t>ボンドKU９９９　アプリパック</t>
  </si>
  <si>
    <t>ｍｇ４７０</t>
  </si>
  <si>
    <t>ボンドＭＧアンカーピン４７０</t>
  </si>
  <si>
    <t>ｍｐｘぐれ*</t>
  </si>
  <si>
    <t>1162836333*</t>
  </si>
  <si>
    <t>ボンドＭＰＸ－１　</t>
  </si>
  <si>
    <t>ｍｐｘほわ*</t>
  </si>
  <si>
    <t>1162837333*</t>
  </si>
  <si>
    <t>ｍｐｘぐれ</t>
  </si>
  <si>
    <t>ボンドＭＰＸ－１　グレー</t>
  </si>
  <si>
    <t>ｍｐｘほわ</t>
  </si>
  <si>
    <t>ボンドＭＰＸ－１　ホワイト</t>
  </si>
  <si>
    <t>ｍｓちえん</t>
  </si>
  <si>
    <t>ボンドＭＳ・ＦＲ・サイディング硬化遅延剤</t>
  </si>
  <si>
    <t>ｍっそくしん</t>
  </si>
  <si>
    <t>ボンドＭＳ・ＦＲシール硬化促進剤</t>
  </si>
  <si>
    <t>おっぐらうと</t>
  </si>
  <si>
    <t>ボンドＯＧグラウト</t>
  </si>
  <si>
    <t>ｐっそくしん</t>
  </si>
  <si>
    <t>ボンドＰＳシール硬化促進剤</t>
  </si>
  <si>
    <t>ｐｓちえん</t>
  </si>
  <si>
    <t>ボンドＰＳシール硬化遅延剤</t>
  </si>
  <si>
    <t>ｐｘ８０００</t>
  </si>
  <si>
    <t>ボンドＰＸ８０００アプリパック</t>
  </si>
  <si>
    <t>ｐもる*</t>
  </si>
  <si>
    <t>1157534003*</t>
  </si>
  <si>
    <t>ボンドＰモルタル</t>
  </si>
  <si>
    <t>ｐもる</t>
  </si>
  <si>
    <t>ボンドＰモルタル骨材</t>
  </si>
  <si>
    <t>ス２００</t>
  </si>
  <si>
    <t>ボンドＳＵ２００　グレー</t>
  </si>
  <si>
    <t>す２５</t>
  </si>
  <si>
    <t>ボンドＳＵ２５</t>
  </si>
  <si>
    <t>ｒ１</t>
  </si>
  <si>
    <t>ボンドＴＭテープＲ１</t>
  </si>
  <si>
    <t>ｗ１</t>
  </si>
  <si>
    <t>ボンドＴＭテープＷ１－２０</t>
  </si>
  <si>
    <t>うぐれ*</t>
  </si>
  <si>
    <t>1162015332*</t>
  </si>
  <si>
    <t>ボンドＵコーク　ノンブリード</t>
  </si>
  <si>
    <t>うほわ</t>
  </si>
  <si>
    <t>ボンドＵコーク　ノンブリード　　ホワイト</t>
  </si>
  <si>
    <t>うことｆ*</t>
  </si>
  <si>
    <t>1371341018*</t>
  </si>
  <si>
    <t>ボンドＵコートＦ</t>
  </si>
  <si>
    <t>うことｆ</t>
  </si>
  <si>
    <t>ボンドＵコートＦ　Ｎ－７５</t>
  </si>
  <si>
    <t>うことうすめ</t>
  </si>
  <si>
    <t>ボンドＵコートうすめ液</t>
  </si>
  <si>
    <t>ｖｆ０５０ん５０</t>
  </si>
  <si>
    <t>ボンドＶＦ０５０Ｎ－５０／２５ｍ</t>
  </si>
  <si>
    <t>ｖｆ４１５ｒ５０</t>
  </si>
  <si>
    <t>ボンドＶＦ４１５Ｒ－５０</t>
  </si>
  <si>
    <t>ｖｍ３</t>
  </si>
  <si>
    <t>ボンドＶＭ３中塗り</t>
  </si>
  <si>
    <t>ｖｍ３きしゃく</t>
  </si>
  <si>
    <t>ボンドＶＭ３中塗り希釈材</t>
  </si>
  <si>
    <t>ｖｍぷらいま</t>
  </si>
  <si>
    <t>ボンドＶＭプライマー</t>
  </si>
  <si>
    <t>ｖｍそくしん</t>
  </si>
  <si>
    <t>ボンドＶＭプライマー硬化促進材</t>
  </si>
  <si>
    <t>ｖｐこうか</t>
  </si>
  <si>
    <t>ボンドＶＰセメント　硬化剤</t>
  </si>
  <si>
    <t>ｖｐしゅ*</t>
  </si>
  <si>
    <t>ボンドＶＰセメントＬ</t>
  </si>
  <si>
    <t>ｖｐしゅ</t>
  </si>
  <si>
    <t>ボンドＶＰセメントＬ　主剤</t>
  </si>
  <si>
    <t>ｗｆ１１８２０</t>
  </si>
  <si>
    <t>ボンドＷＦ１１８－２０</t>
  </si>
  <si>
    <t>ｗｆ４１５ｒ５０</t>
  </si>
  <si>
    <t>ボンドＷＦ４１５Ｒ－５０</t>
  </si>
  <si>
    <t>あくあとっぷ</t>
  </si>
  <si>
    <t>ボンドアクアトップコート</t>
  </si>
  <si>
    <t>ボンドアクアバインドＺⅡ</t>
  </si>
  <si>
    <t>あくほわ*</t>
  </si>
  <si>
    <t>ボンドアクリルコークＮＢ　ホワイト</t>
  </si>
  <si>
    <t>うれほわ*</t>
  </si>
  <si>
    <t>ボンドウレタンコーク　</t>
  </si>
  <si>
    <t>おくがいようぱて</t>
  </si>
  <si>
    <t>ボンド屋外用パテ</t>
  </si>
  <si>
    <t>ｄｐ５０あるふぁ</t>
  </si>
  <si>
    <t>ボンドカベクロスＤＰ５０α</t>
  </si>
  <si>
    <t>くい１</t>
  </si>
  <si>
    <t>ボンドクイックメンダー</t>
  </si>
  <si>
    <t>くいっくめんだ３０</t>
  </si>
  <si>
    <t>ボンドクイックメンダー３０</t>
  </si>
  <si>
    <t>こくほわ</t>
  </si>
  <si>
    <t>ボンドコークホワイト</t>
  </si>
  <si>
    <t>さい</t>
  </si>
  <si>
    <t>ボンドサイディングシール</t>
  </si>
  <si>
    <t>ｓｄｃぐれｇｒ*</t>
  </si>
  <si>
    <t>1161680027*</t>
  </si>
  <si>
    <t>ボンドサイディングシール用カラーマスター　</t>
  </si>
  <si>
    <t>しるからほわ*</t>
  </si>
  <si>
    <t>1161950013*</t>
  </si>
  <si>
    <t>ボンドシールカラーマスター</t>
  </si>
  <si>
    <t>ボンドシールカラーマスター　特注色</t>
  </si>
  <si>
    <t>しるぷら１</t>
  </si>
  <si>
    <t>ボンドシールプライマー＃１土木用</t>
  </si>
  <si>
    <t>しるぷら２</t>
  </si>
  <si>
    <t>ボンドシールプライマー＃２</t>
  </si>
  <si>
    <t>しるぷら３</t>
  </si>
  <si>
    <t>ボンドシールプライマー＃３</t>
  </si>
  <si>
    <t>しるぷら５</t>
  </si>
  <si>
    <t>ボンドシールプライマー＃５</t>
  </si>
  <si>
    <t>しるぷら１００</t>
  </si>
  <si>
    <t>ボンドシールプライマー＃７Ｎ</t>
  </si>
  <si>
    <t>しるぷらきわみ</t>
  </si>
  <si>
    <t>ボンドシールプライマー極用</t>
  </si>
  <si>
    <t>しりんだみに</t>
  </si>
  <si>
    <t>ボンドシリンダーセットミニ</t>
  </si>
  <si>
    <t>ボンドストームガード　クリヤー　５０ｍｍ</t>
  </si>
  <si>
    <t>ｚ１</t>
  </si>
  <si>
    <t>ボンドスプレーのりＺ－１</t>
  </si>
  <si>
    <t>ｚ２</t>
  </si>
  <si>
    <t>ボンドスプレーのりＺ－２</t>
  </si>
  <si>
    <t>ｚ３</t>
  </si>
  <si>
    <t>ボンドスプレーのりＺ－３</t>
  </si>
  <si>
    <t>ｓｈ６２０</t>
  </si>
  <si>
    <t>ボンドタックＳＨ６</t>
  </si>
  <si>
    <t>きわみかん</t>
  </si>
  <si>
    <t>ボンド土木用シール極</t>
  </si>
  <si>
    <t>きわみかと</t>
  </si>
  <si>
    <t>はいぐれ*</t>
  </si>
  <si>
    <t>1163063333*</t>
  </si>
  <si>
    <t>ボンドハイパーコーク　</t>
  </si>
  <si>
    <t>びゅそくしん</t>
  </si>
  <si>
    <t>ボンドビューシール６９０９硬化促進剤</t>
  </si>
  <si>
    <t>びゅちえん</t>
  </si>
  <si>
    <t>ボンドポリウレタン系建築用硬化遅延剤</t>
  </si>
  <si>
    <t>ビューシール6909の遅延剤</t>
  </si>
  <si>
    <t>まいくろ</t>
  </si>
  <si>
    <t>ボンドマイクロクラック補修用プライマー</t>
  </si>
  <si>
    <t>もっこうあぷり</t>
  </si>
  <si>
    <t>ボンド木工用アプリパック</t>
  </si>
  <si>
    <t>ゆにえぽ０１</t>
  </si>
  <si>
    <t>ボンドユニエポ０１</t>
  </si>
  <si>
    <t>ゆにえぽかぷせる４５０</t>
  </si>
  <si>
    <t>ボンドユニエポカプセル４５０</t>
  </si>
  <si>
    <t>ゆにえぽかぷせる４７０</t>
  </si>
  <si>
    <t>ボンドユニエポカプセル４７０</t>
  </si>
  <si>
    <t>ゆにえぽぱうだｃｇ１</t>
  </si>
  <si>
    <t>ボンドユニエポパウダーＣＧ１</t>
  </si>
  <si>
    <t>れべるわん</t>
  </si>
  <si>
    <t>ボンドレベルワン　アプリパック</t>
  </si>
  <si>
    <t>ゆか</t>
  </si>
  <si>
    <t>ボンド床職人ＫＵ９２８Ｃ－Ｘ　アプリパック</t>
  </si>
  <si>
    <t>ぞうさく</t>
  </si>
  <si>
    <t>ボンド造作ボンドＣＫ１１</t>
  </si>
  <si>
    <t>たいかぐれ*</t>
  </si>
  <si>
    <t>1162104333*</t>
  </si>
  <si>
    <t>ボンド耐火目地用シーラント</t>
  </si>
  <si>
    <t>たいかぐれ</t>
  </si>
  <si>
    <t>ボンド耐火目地用シーラント　グレー</t>
  </si>
  <si>
    <t>たいかほわ</t>
  </si>
  <si>
    <t>ボンド耐火目地用シーラント　ホワイト</t>
  </si>
  <si>
    <t>たいねつはけぬりｈｇ３</t>
  </si>
  <si>
    <t>ボンド耐熱ハケ塗りＨＧ</t>
  </si>
  <si>
    <t>へんぐれ*</t>
  </si>
  <si>
    <t>1162702333*</t>
  </si>
  <si>
    <t>ボンド変成シリコンコーク　</t>
  </si>
  <si>
    <t>へんあい</t>
  </si>
  <si>
    <t>ボンド変成シリコンコーク　アイボリー</t>
  </si>
  <si>
    <t>へんぐれ</t>
  </si>
  <si>
    <t>ボンド変成シリコンコーク　グレー</t>
  </si>
  <si>
    <t>へんぶら</t>
  </si>
  <si>
    <t>ボンド変成シリコンコーク　ブラック</t>
  </si>
  <si>
    <t>へんぶろ</t>
  </si>
  <si>
    <t>ボンド変成シリコンコーク　ブロンズ</t>
  </si>
  <si>
    <t>へんほわ</t>
  </si>
  <si>
    <t>ボンド変成シリコンコーク　ホワイト</t>
  </si>
  <si>
    <t>へんらいとぐ</t>
  </si>
  <si>
    <t>ボンド変成シリコンコーク　ライトグレー</t>
  </si>
  <si>
    <t>へんｑぐれ*</t>
  </si>
  <si>
    <t>1164921333*</t>
  </si>
  <si>
    <t>ボンド変成シリコンコークＱ　</t>
  </si>
  <si>
    <t>へんｑちゅぶぐれ*</t>
  </si>
  <si>
    <t>1171534312*</t>
  </si>
  <si>
    <t>ボンド変成シリコンコークＱチューブ　</t>
  </si>
  <si>
    <t>ぼうすいしたじ</t>
  </si>
  <si>
    <t>ボンド防水下地コークＱ　グレー</t>
  </si>
  <si>
    <t>ぼうほわ*</t>
  </si>
  <si>
    <t>1162579333*</t>
  </si>
  <si>
    <t>ボンド防黴剤入りシリコンコーク</t>
  </si>
  <si>
    <t>ぼうあい</t>
  </si>
  <si>
    <t>ボンド防黴剤入りシリコンコーク　アイボリー</t>
  </si>
  <si>
    <t>ぼうくり</t>
  </si>
  <si>
    <t>ボンド防黴剤入りシリコンコーク　クリヤー</t>
  </si>
  <si>
    <t>ぼうそふあい</t>
  </si>
  <si>
    <t>ボンド防黴剤入りシリコンコーク　ソフトアイボリー</t>
  </si>
  <si>
    <t>ぼうだくあい</t>
  </si>
  <si>
    <t>ボンド防黴剤入りシリコンコーク　ダークアイボリー</t>
  </si>
  <si>
    <t>ぼうほわ</t>
  </si>
  <si>
    <t>ボンド防黴剤入りシリコンコーク　ホワイト</t>
  </si>
  <si>
    <t>ぼうらいとぐ</t>
  </si>
  <si>
    <t>ボンド防黴剤入りシリコンコーク　ライトグレー</t>
  </si>
  <si>
    <t>ｈｇ４</t>
  </si>
  <si>
    <t>ボンド木工用ＨＧ４</t>
  </si>
  <si>
    <t>ボンドＶＭネットレス中塗り</t>
  </si>
  <si>
    <t>ボンドＶＭネットレス下塗り</t>
  </si>
  <si>
    <t>ボンドＶＭクリア</t>
  </si>
  <si>
    <t>ボンドＶＭ－４</t>
  </si>
  <si>
    <t>ボンドＥ２５８ＲＳ</t>
  </si>
  <si>
    <t>ボンドＥ２５８ＲＷ</t>
  </si>
  <si>
    <t>1163460250*</t>
  </si>
  <si>
    <t>ボンドスーパージョイントＸ</t>
  </si>
  <si>
    <t>ボンドスーパージョイントＸ　ホワイト</t>
  </si>
  <si>
    <t>ボンドスーパージョイントＸ　ライトアイボリー</t>
  </si>
  <si>
    <t>ボンドスーパージョイントＸ　アイボリー</t>
  </si>
  <si>
    <t>ボンドスーパージョイントＸ　ベージュ</t>
  </si>
  <si>
    <t>ボンドスーパージョイントＸ　ニューベージュ</t>
  </si>
  <si>
    <t>ボンドスーパージョイントＸ　ペールホワイト</t>
  </si>
  <si>
    <t>ボンドスーパージョイントＸ　ラワン</t>
  </si>
  <si>
    <t>ボンドスーパージョイントＸ　木材</t>
  </si>
  <si>
    <t>ボンドスーパージョイントＸ　ブライトブラウン</t>
  </si>
  <si>
    <t>ボンドスーパージョイントＸ　ライトブラウン</t>
  </si>
  <si>
    <t>ボンドスーパージョイントＸ　レッドブラウン</t>
  </si>
  <si>
    <t>ボンドスーパージョイントＸ　ダークブラウン</t>
  </si>
  <si>
    <t>ボンドスーパージョイントＸ　ブラウン</t>
  </si>
  <si>
    <t>ボンドスーパージョイントＸ　バーチ</t>
  </si>
  <si>
    <t>ボンドスーパージョイントＸ　ダークセピア</t>
  </si>
  <si>
    <t>ボンドスーパージョイントＸ　ミディアムブラウン</t>
  </si>
  <si>
    <t>ボンドスーパージョイントＸ　チェリーブラウン</t>
  </si>
  <si>
    <t>ボンドスーパージョイントＸ　ホワイトグレー</t>
  </si>
  <si>
    <t>ボンドスーパージョイントＸ　クリア</t>
  </si>
  <si>
    <t>ボンド塗装下地コーク　ノンブリード　クリア</t>
  </si>
  <si>
    <t>ボンド塗装下地コーク　ノンブリード　ホワイト</t>
  </si>
  <si>
    <t>ボンドエフレックスタイルワン　ソフトＣ３アプリパック　グレー</t>
  </si>
  <si>
    <t>ボンドエフレックスタイルワン　ソフトＣ３アプリパック　ライトグレー</t>
  </si>
  <si>
    <t>ボンドエフレックスタイルワン　ソフトＣ３アプリパック　ダークグレー</t>
  </si>
  <si>
    <t>1160034002*</t>
  </si>
  <si>
    <t>ボンドエフレックスタイルワン　ソフトＣ３アプリパック</t>
  </si>
  <si>
    <t>ボンドＭＰＸ－７</t>
  </si>
  <si>
    <t>ボンドネダボンドＫＵ－Ｘ</t>
  </si>
  <si>
    <t>ボンドエフレックスタイルワン　アプリパック　ベージュ</t>
  </si>
  <si>
    <t>ボンドソルバインド中塗り</t>
  </si>
  <si>
    <t>ボンドソルバインドプライマー</t>
  </si>
  <si>
    <t>ボンドソルバインド　トップコート　主剤</t>
  </si>
  <si>
    <t>ボンドソルバインド　トップコート　硬化剤</t>
  </si>
  <si>
    <t>ボンドアクアバインドプライマー</t>
  </si>
  <si>
    <t>ボンドＣＰアンカー５５０打ち込み棒ＦＨ－５５０ＴＭ</t>
  </si>
  <si>
    <t>ボンドＣＰアンカー５７０打ち込み棒ＦＨ－５７０ＴＭ</t>
  </si>
  <si>
    <t>ボンドＣＰアンカー６１０打ち込み棒ＦＨ－６１０</t>
  </si>
  <si>
    <t>ボンドＭＧアンカーピン４５０</t>
  </si>
  <si>
    <t>ボンドＳＡシール</t>
  </si>
  <si>
    <t>セット</t>
  </si>
  <si>
    <t>ボンドタイルワン　フロア用</t>
  </si>
  <si>
    <t>ボンドエフレックス　タイルワン　石材用　アプリパック</t>
  </si>
  <si>
    <t>ボンドＣＰアンカー５３５打ち込み棒ＦＨ－５３５ＴＭ</t>
  </si>
  <si>
    <t>ボンドアクアディフェンダー</t>
  </si>
  <si>
    <t>ボンドシールプライマー＃１１</t>
  </si>
  <si>
    <t>ボンド変成シリコンコーク　ＬＭ超耐久　ホワイト</t>
  </si>
  <si>
    <t>ボンド変成シリコンコーク　ＬＭ超耐久　ライトグレー</t>
  </si>
  <si>
    <t>ボンドＡＵトップ</t>
  </si>
  <si>
    <t>ボンドＡＵトップうすめ液</t>
  </si>
  <si>
    <t>ボンドＥ３８０Ｆ</t>
  </si>
  <si>
    <t>ボンドＥ３８０Ｗ</t>
  </si>
  <si>
    <t>ＣＡＴ１８</t>
  </si>
  <si>
    <t>ボンドＶＭネットレス中塗り促進剤</t>
  </si>
  <si>
    <t>ボンドＶＭクリア希釈剤</t>
  </si>
  <si>
    <t>ＳＲシールＨ１００</t>
  </si>
  <si>
    <t>ボンド床美人　ＰＸ２８０Ｃ－Ｘ　アプリパック</t>
  </si>
  <si>
    <t>116497433*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</si>
</sst>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76" formatCode="0_);[Red]\(0\)"/>
    <numFmt numFmtId="177" formatCode="[$-411]ggg&quot;  &quot;e&quot;&quot;\ &quot;年&quot;&quot;  &quot;m&quot;&quot;\ &quot;月&quot;\ \ &quot;&quot;d&quot;&quot;\ &quot;日&quot;;@"/>
    <numFmt numFmtId="178" formatCode="_ * #,##0_ ;_ * \-#,##0_ ;_ * &quot; &quot;_ ;_ @_ "/>
    <numFmt numFmtId="179" formatCode="[$-411]yyyy&quot; &quot;\ &quot;年&quot;&quot;  &quot;m&quot;&quot;\ &quot;月&quot;\ \ &quot;&quot;d&quot;&quot;\ &quot;日&quot;;@"/>
    <numFmt numFmtId="180" formatCode="[$-411]yyyy\ &quot;年&quot;&quot;　&quot;m&quot;&quot;\ &quot;月&quot;\ \ &quot;&quot;d&quot;&quot;\ &quot;日　より&quot;;@"/>
    <numFmt numFmtId="181" formatCode="[$-411]ggg&quot; &quot;e&quot;&quot;&quot;年&quot;&quot; &quot;m&quot;&quot;&quot;月&quot;\ &quot;&quot;d&quot;&quot;&quot;日　より&quot;;@"/>
    <numFmt numFmtId="182" formatCode="yyyy&quot;年&quot;m&quot;月&quot;d&quot;日&quot;;@"/>
    <numFmt numFmtId="183" formatCode="yyyy&quot; 年&quot;&quot; &quot;m&quot; 月&quot;\ &quot;&quot;d&quot; 日&quot;;;;@"/>
    <numFmt numFmtId="184" formatCode="General;;;@"/>
    <numFmt numFmtId="185" formatCode="[DBNum3]yyyy&quot;年&quot;m&quot;月&quot;d&quot;日&quot;"/>
    <numFmt numFmtId="186" formatCode="@\ &quot;様&quot;"/>
    <numFmt numFmtId="187" formatCode="[&lt;=999]000;[&lt;=9999]000\-00;000\-0000"/>
    <numFmt numFmtId="188" formatCode="[DBNum3][$-411]0"/>
  </numFmts>
  <fonts count="62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ＭＳ Ｐ明朝"/>
      <family val="1"/>
      <charset val="128"/>
    </font>
    <font>
      <b/>
      <sz val="2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24"/>
      <name val="ＭＳ Ｐ明朝"/>
      <family val="1"/>
      <charset val="128"/>
    </font>
    <font>
      <sz val="11"/>
      <name val="ＭＳ Ｐ明朝"/>
      <family val="1"/>
      <charset val="128"/>
    </font>
    <font>
      <b/>
      <sz val="12"/>
      <name val="ＭＳ Ｐ明朝"/>
      <family val="1"/>
      <charset val="128"/>
    </font>
    <font>
      <sz val="18"/>
      <name val="ＭＳ Ｐ明朝"/>
      <family val="1"/>
      <charset val="128"/>
    </font>
    <font>
      <sz val="14"/>
      <name val="ＭＳ Ｐ明朝"/>
      <family val="1"/>
      <charset val="128"/>
    </font>
    <font>
      <sz val="20"/>
      <name val="ＭＳ Ｐ明朝"/>
      <family val="1"/>
      <charset val="128"/>
    </font>
    <font>
      <sz val="6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14"/>
      <color indexed="10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2"/>
      <color rgb="FFFFFF00"/>
      <name val="ＭＳ Ｐゴシック"/>
      <family val="3"/>
      <charset val="128"/>
    </font>
    <font>
      <b/>
      <sz val="14"/>
      <color rgb="FFFFFF00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sz val="12"/>
      <color rgb="FFFFFF00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b/>
      <sz val="12"/>
      <color theme="0"/>
      <name val="ＭＳ Ｐゴシック"/>
      <family val="3"/>
      <charset val="128"/>
    </font>
    <font>
      <b/>
      <sz val="14"/>
      <color theme="0"/>
      <name val="ＭＳ Ｐゴシック"/>
      <family val="3"/>
      <charset val="128"/>
    </font>
    <font>
      <sz val="12"/>
      <color theme="0"/>
      <name val="ＭＳ Ｐゴシック"/>
      <family val="3"/>
      <charset val="128"/>
    </font>
    <font>
      <sz val="11"/>
      <color rgb="FFFF0000"/>
      <name val="ＭＳ Ｐ明朝"/>
      <family val="1"/>
      <charset val="128"/>
    </font>
    <font>
      <b/>
      <sz val="11"/>
      <color theme="1" tint="0.14999847407452621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  <font>
      <sz val="11"/>
      <color theme="1" tint="0.14999847407452621"/>
      <name val="ＭＳ Ｐゴシック"/>
      <family val="3"/>
      <charset val="128"/>
    </font>
    <font>
      <sz val="11"/>
      <color rgb="FFFFFF00"/>
      <name val="ＭＳ Ｐゴシック"/>
      <family val="3"/>
      <charset val="128"/>
    </font>
    <font>
      <sz val="9"/>
      <color rgb="FFFFFF00"/>
      <name val="ＭＳ Ｐゴシック"/>
      <family val="3"/>
      <charset val="128"/>
    </font>
    <font>
      <sz val="14"/>
      <color rgb="FFFFFF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11"/>
      <color rgb="FFFFFF00"/>
      <name val="ＭＳ Ｐゴシック"/>
      <family val="3"/>
      <charset val="128"/>
    </font>
    <font>
      <b/>
      <sz val="11"/>
      <color theme="0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sz val="18"/>
      <color theme="1"/>
      <name val="ＭＳ Ｐゴシック"/>
      <family val="3"/>
      <charset val="128"/>
    </font>
    <font>
      <b/>
      <sz val="20"/>
      <color theme="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b/>
      <sz val="9"/>
      <color indexed="81"/>
      <name val="ＭＳ Ｐゴシック"/>
      <family val="3"/>
      <charset val="128"/>
      <scheme val="major"/>
    </font>
    <font>
      <b/>
      <u/>
      <sz val="20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b/>
      <sz val="20"/>
      <name val="ＭＳ Ｐ明朝"/>
      <family val="1"/>
      <charset val="128"/>
    </font>
    <font>
      <sz val="16"/>
      <name val="ＭＳ Ｐ明朝"/>
      <family val="1"/>
      <charset val="128"/>
    </font>
    <font>
      <sz val="10"/>
      <name val="ＭＳ Ｐ明朝"/>
      <family val="1"/>
      <charset val="128"/>
    </font>
    <font>
      <sz val="8"/>
      <name val="ＭＳ Ｐ明朝"/>
      <family val="1"/>
      <charset val="128"/>
    </font>
    <font>
      <sz val="9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1"/>
      <color rgb="FFFF0000"/>
      <name val="ＭＳ Ｐ明朝"/>
      <family val="1"/>
      <charset val="128"/>
    </font>
    <font>
      <b/>
      <u/>
      <sz val="11"/>
      <color rgb="FFFF0000"/>
      <name val="ＭＳ Ｐゴシック"/>
      <family val="3"/>
      <charset val="128"/>
    </font>
    <font>
      <b/>
      <sz val="8"/>
      <color rgb="FFFF0000"/>
      <name val="ＭＳ Ｐ明朝"/>
      <family val="1"/>
      <charset val="128"/>
    </font>
    <font>
      <b/>
      <sz val="9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  <font>
      <b/>
      <u/>
      <sz val="16"/>
      <color rgb="FFFF0000"/>
      <name val="ＭＳ Ｐゴシック"/>
      <family val="3"/>
      <charset val="128"/>
    </font>
    <font>
      <b/>
      <sz val="11"/>
      <name val="ＭＳ Ｐ明朝"/>
      <family val="1"/>
      <charset val="128"/>
    </font>
  </fonts>
  <fills count="1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BCFAB"/>
        <bgColor indexed="64"/>
      </patternFill>
    </fill>
    <fill>
      <patternFill patternType="solid">
        <fgColor rgb="FFFFFF7D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5E1EF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DE8D7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dashed">
        <color indexed="64"/>
      </bottom>
      <diagonal/>
    </border>
    <border>
      <left style="hair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rgb="FFFFFF00"/>
      </right>
      <top style="thin">
        <color rgb="FFFFFF00"/>
      </top>
      <bottom style="thin">
        <color rgb="FFFFFF00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</borders>
  <cellStyleXfs count="5">
    <xf numFmtId="0" fontId="0" fillId="0" borderId="0"/>
    <xf numFmtId="0" fontId="22" fillId="0" borderId="0">
      <alignment vertical="center"/>
    </xf>
    <xf numFmtId="0" fontId="44" fillId="0" borderId="0" applyNumberFormat="0" applyFill="0" applyBorder="0" applyAlignment="0" applyProtection="0"/>
    <xf numFmtId="0" fontId="47" fillId="0" borderId="0">
      <alignment vertical="center"/>
    </xf>
    <xf numFmtId="0" fontId="1" fillId="0" borderId="0">
      <alignment vertical="center"/>
    </xf>
  </cellStyleXfs>
  <cellXfs count="502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23" fillId="0" borderId="0" xfId="0" applyFont="1" applyAlignment="1">
      <alignment horizontal="left"/>
    </xf>
    <xf numFmtId="0" fontId="23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horizontal="left"/>
    </xf>
    <xf numFmtId="0" fontId="4" fillId="2" borderId="0" xfId="0" applyFont="1" applyFill="1"/>
    <xf numFmtId="0" fontId="26" fillId="0" borderId="0" xfId="0" applyFont="1"/>
    <xf numFmtId="0" fontId="9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0" fillId="3" borderId="2" xfId="0" applyFill="1" applyBorder="1" applyAlignment="1">
      <alignment horizontal="distributed" vertical="center" indent="1"/>
    </xf>
    <xf numFmtId="0" fontId="0" fillId="4" borderId="3" xfId="0" applyFill="1" applyBorder="1" applyAlignment="1">
      <alignment horizontal="distributed" vertical="center" indent="1" shrinkToFit="1"/>
    </xf>
    <xf numFmtId="0" fontId="15" fillId="4" borderId="2" xfId="0" applyFont="1" applyFill="1" applyBorder="1" applyAlignment="1">
      <alignment horizontal="distributed" vertical="center" indent="1"/>
    </xf>
    <xf numFmtId="0" fontId="0" fillId="4" borderId="2" xfId="0" applyFill="1" applyBorder="1" applyAlignment="1">
      <alignment horizontal="distributed" vertical="center" indent="1"/>
    </xf>
    <xf numFmtId="0" fontId="0" fillId="4" borderId="4" xfId="0" applyFill="1" applyBorder="1" applyAlignment="1">
      <alignment horizontal="distributed" vertical="center" indent="1" shrinkToFit="1"/>
    </xf>
    <xf numFmtId="49" fontId="27" fillId="0" borderId="0" xfId="0" applyNumberFormat="1" applyFont="1"/>
    <xf numFmtId="0" fontId="28" fillId="0" borderId="0" xfId="0" applyFont="1" applyAlignment="1">
      <alignment horizontal="left"/>
    </xf>
    <xf numFmtId="0" fontId="29" fillId="0" borderId="0" xfId="0" applyFont="1" applyAlignment="1">
      <alignment vertical="center"/>
    </xf>
    <xf numFmtId="0" fontId="30" fillId="0" borderId="0" xfId="0" applyFont="1"/>
    <xf numFmtId="0" fontId="27" fillId="0" borderId="0" xfId="0" applyFont="1"/>
    <xf numFmtId="0" fontId="9" fillId="5" borderId="0" xfId="0" applyFont="1" applyFill="1"/>
    <xf numFmtId="0" fontId="5" fillId="5" borderId="0" xfId="0" applyFont="1" applyFill="1"/>
    <xf numFmtId="0" fontId="31" fillId="5" borderId="0" xfId="0" applyFont="1" applyFill="1"/>
    <xf numFmtId="181" fontId="5" fillId="5" borderId="0" xfId="0" applyNumberFormat="1" applyFont="1" applyFill="1"/>
    <xf numFmtId="0" fontId="5" fillId="2" borderId="0" xfId="0" applyFont="1" applyFill="1"/>
    <xf numFmtId="0" fontId="5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5" fillId="2" borderId="0" xfId="0" applyFont="1" applyFill="1" applyAlignment="1">
      <alignment horizontal="right"/>
    </xf>
    <xf numFmtId="0" fontId="9" fillId="2" borderId="0" xfId="0" applyFont="1" applyFill="1"/>
    <xf numFmtId="0" fontId="5" fillId="2" borderId="0" xfId="0" applyFont="1" applyFill="1" applyAlignment="1">
      <alignment horizontal="left"/>
    </xf>
    <xf numFmtId="0" fontId="9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0" fontId="11" fillId="2" borderId="0" xfId="0" applyFont="1" applyFill="1"/>
    <xf numFmtId="0" fontId="11" fillId="2" borderId="0" xfId="0" applyFont="1" applyFill="1" applyAlignment="1">
      <alignment horizontal="center"/>
    </xf>
    <xf numFmtId="0" fontId="5" fillId="2" borderId="0" xfId="0" quotePrefix="1" applyFont="1" applyFill="1" applyAlignment="1">
      <alignment horizontal="center" vertical="center"/>
    </xf>
    <xf numFmtId="0" fontId="5" fillId="2" borderId="0" xfId="0" quotePrefix="1" applyFont="1" applyFill="1" applyAlignment="1">
      <alignment vertical="center"/>
    </xf>
    <xf numFmtId="0" fontId="12" fillId="2" borderId="0" xfId="0" applyFont="1" applyFill="1" applyAlignment="1">
      <alignment vertical="center"/>
    </xf>
    <xf numFmtId="0" fontId="12" fillId="2" borderId="0" xfId="0" quotePrefix="1" applyFont="1" applyFill="1" applyAlignment="1">
      <alignment vertical="center"/>
    </xf>
    <xf numFmtId="0" fontId="12" fillId="2" borderId="0" xfId="0" applyFont="1" applyFill="1"/>
    <xf numFmtId="0" fontId="12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vertical="center"/>
    </xf>
    <xf numFmtId="182" fontId="0" fillId="0" borderId="2" xfId="0" applyNumberFormat="1" applyBorder="1" applyAlignment="1" applyProtection="1">
      <alignment horizontal="left" vertical="center" wrapText="1" indent="1"/>
      <protection locked="0"/>
    </xf>
    <xf numFmtId="182" fontId="0" fillId="0" borderId="7" xfId="0" applyNumberFormat="1" applyBorder="1" applyAlignment="1" applyProtection="1">
      <alignment horizontal="left" vertical="center" wrapText="1" indent="1"/>
      <protection locked="0"/>
    </xf>
    <xf numFmtId="0" fontId="0" fillId="0" borderId="2" xfId="0" applyBorder="1" applyAlignment="1" applyProtection="1">
      <alignment horizontal="left" vertical="center" wrapText="1" indent="1"/>
      <protection locked="0"/>
    </xf>
    <xf numFmtId="182" fontId="0" fillId="0" borderId="6" xfId="0" applyNumberFormat="1" applyBorder="1" applyAlignment="1" applyProtection="1">
      <alignment horizontal="left" vertical="center" wrapText="1" indent="1"/>
      <protection locked="0"/>
    </xf>
    <xf numFmtId="0" fontId="18" fillId="9" borderId="9" xfId="0" applyFont="1" applyFill="1" applyBorder="1" applyAlignment="1">
      <alignment vertical="center"/>
    </xf>
    <xf numFmtId="0" fontId="32" fillId="4" borderId="6" xfId="0" applyFont="1" applyFill="1" applyBorder="1" applyAlignment="1">
      <alignment horizontal="distributed" vertical="center" indent="1" shrinkToFit="1"/>
    </xf>
    <xf numFmtId="0" fontId="0" fillId="4" borderId="10" xfId="0" applyFill="1" applyBorder="1" applyAlignment="1">
      <alignment horizontal="distributed" vertical="center" indent="1" shrinkToFit="1"/>
    </xf>
    <xf numFmtId="0" fontId="0" fillId="4" borderId="11" xfId="0" applyFill="1" applyBorder="1" applyAlignment="1">
      <alignment horizontal="distributed" vertical="center" indent="1" shrinkToFit="1"/>
    </xf>
    <xf numFmtId="0" fontId="0" fillId="11" borderId="0" xfId="0" applyFill="1"/>
    <xf numFmtId="0" fontId="0" fillId="11" borderId="0" xfId="0" applyFill="1" applyAlignment="1">
      <alignment horizontal="distributed" vertical="center" indent="1"/>
    </xf>
    <xf numFmtId="182" fontId="0" fillId="11" borderId="0" xfId="0" applyNumberFormat="1" applyFill="1" applyAlignment="1" applyProtection="1">
      <alignment horizontal="left" vertical="center"/>
      <protection locked="0"/>
    </xf>
    <xf numFmtId="182" fontId="0" fillId="11" borderId="0" xfId="0" applyNumberFormat="1" applyFill="1" applyAlignment="1" applyProtection="1">
      <alignment vertical="center"/>
      <protection locked="0"/>
    </xf>
    <xf numFmtId="0" fontId="16" fillId="11" borderId="0" xfId="0" applyFont="1" applyFill="1" applyAlignment="1">
      <alignment vertical="center"/>
    </xf>
    <xf numFmtId="178" fontId="19" fillId="11" borderId="0" xfId="0" applyNumberFormat="1" applyFont="1" applyFill="1" applyAlignment="1">
      <alignment horizontal="left" indent="1"/>
    </xf>
    <xf numFmtId="0" fontId="19" fillId="11" borderId="0" xfId="0" applyFont="1" applyFill="1"/>
    <xf numFmtId="0" fontId="33" fillId="11" borderId="0" xfId="0" applyFont="1" applyFill="1"/>
    <xf numFmtId="178" fontId="19" fillId="11" borderId="0" xfId="0" applyNumberFormat="1" applyFont="1" applyFill="1" applyAlignment="1">
      <alignment horizontal="right"/>
    </xf>
    <xf numFmtId="0" fontId="0" fillId="11" borderId="0" xfId="0" applyFill="1" applyAlignment="1">
      <alignment vertical="center"/>
    </xf>
    <xf numFmtId="0" fontId="34" fillId="11" borderId="13" xfId="0" applyFont="1" applyFill="1" applyBorder="1" applyAlignment="1">
      <alignment horizontal="distributed" vertical="center" indent="1" shrinkToFit="1"/>
    </xf>
    <xf numFmtId="0" fontId="16" fillId="11" borderId="13" xfId="0" applyFont="1" applyFill="1" applyBorder="1" applyAlignment="1">
      <alignment horizontal="left" vertical="center" indent="1"/>
    </xf>
    <xf numFmtId="0" fontId="7" fillId="11" borderId="14" xfId="0" applyFont="1" applyFill="1" applyBorder="1" applyAlignment="1">
      <alignment horizontal="distributed" vertical="center" indent="1"/>
    </xf>
    <xf numFmtId="182" fontId="0" fillId="11" borderId="0" xfId="0" applyNumberFormat="1" applyFill="1" applyAlignment="1" applyProtection="1">
      <alignment horizontal="left" vertical="center" indent="1"/>
      <protection locked="0"/>
    </xf>
    <xf numFmtId="0" fontId="7" fillId="12" borderId="15" xfId="0" applyFont="1" applyFill="1" applyBorder="1" applyAlignment="1">
      <alignment horizontal="left" vertical="center" indent="1"/>
    </xf>
    <xf numFmtId="0" fontId="21" fillId="10" borderId="15" xfId="0" applyFont="1" applyFill="1" applyBorder="1" applyAlignment="1">
      <alignment horizontal="left" vertical="center" indent="1"/>
    </xf>
    <xf numFmtId="0" fontId="35" fillId="11" borderId="0" xfId="0" applyFont="1" applyFill="1" applyAlignment="1">
      <alignment vertical="center"/>
    </xf>
    <xf numFmtId="0" fontId="18" fillId="9" borderId="16" xfId="0" applyFont="1" applyFill="1" applyBorder="1" applyAlignment="1">
      <alignment horizontal="left" vertical="center" indent="1"/>
    </xf>
    <xf numFmtId="0" fontId="18" fillId="10" borderId="16" xfId="0" applyFont="1" applyFill="1" applyBorder="1" applyAlignment="1">
      <alignment horizontal="left" vertical="center" indent="1"/>
    </xf>
    <xf numFmtId="182" fontId="35" fillId="11" borderId="8" xfId="0" applyNumberFormat="1" applyFont="1" applyFill="1" applyBorder="1" applyAlignment="1" applyProtection="1">
      <alignment vertical="center"/>
      <protection locked="0"/>
    </xf>
    <xf numFmtId="0" fontId="32" fillId="4" borderId="1" xfId="0" applyFont="1" applyFill="1" applyBorder="1" applyAlignment="1">
      <alignment horizontal="distributed" vertical="center" indent="1" shrinkToFit="1"/>
    </xf>
    <xf numFmtId="0" fontId="0" fillId="4" borderId="17" xfId="0" applyFill="1" applyBorder="1" applyAlignment="1">
      <alignment horizontal="left" vertical="center" indent="1"/>
    </xf>
    <xf numFmtId="182" fontId="0" fillId="4" borderId="18" xfId="0" applyNumberFormat="1" applyFill="1" applyBorder="1" applyAlignment="1" applyProtection="1">
      <alignment horizontal="left" vertical="center" wrapText="1" indent="1"/>
      <protection locked="0"/>
    </xf>
    <xf numFmtId="0" fontId="0" fillId="4" borderId="2" xfId="0" applyFill="1" applyBorder="1" applyAlignment="1" applyProtection="1">
      <alignment horizontal="left" vertical="center" wrapText="1" indent="1"/>
      <protection locked="0"/>
    </xf>
    <xf numFmtId="182" fontId="0" fillId="4" borderId="2" xfId="0" applyNumberFormat="1" applyFill="1" applyBorder="1" applyAlignment="1" applyProtection="1">
      <alignment horizontal="left" vertical="center" wrapText="1" indent="1"/>
      <protection locked="0"/>
    </xf>
    <xf numFmtId="182" fontId="0" fillId="4" borderId="7" xfId="0" applyNumberFormat="1" applyFill="1" applyBorder="1" applyAlignment="1" applyProtection="1">
      <alignment horizontal="left" vertical="center" wrapText="1" indent="1"/>
      <protection locked="0"/>
    </xf>
    <xf numFmtId="0" fontId="0" fillId="5" borderId="0" xfId="0" applyFill="1" applyAlignment="1">
      <alignment horizontal="right"/>
    </xf>
    <xf numFmtId="0" fontId="38" fillId="5" borderId="0" xfId="0" applyFont="1" applyFill="1"/>
    <xf numFmtId="0" fontId="0" fillId="5" borderId="0" xfId="0" applyFill="1"/>
    <xf numFmtId="176" fontId="7" fillId="5" borderId="0" xfId="0" applyNumberFormat="1" applyFont="1" applyFill="1" applyAlignment="1">
      <alignment horizontal="right"/>
    </xf>
    <xf numFmtId="177" fontId="4" fillId="5" borderId="0" xfId="0" applyNumberFormat="1" applyFont="1" applyFill="1" applyAlignment="1">
      <alignment horizontal="left" shrinkToFit="1"/>
    </xf>
    <xf numFmtId="177" fontId="4" fillId="5" borderId="0" xfId="0" applyNumberFormat="1" applyFont="1" applyFill="1" applyAlignment="1">
      <alignment horizontal="left"/>
    </xf>
    <xf numFmtId="0" fontId="0" fillId="5" borderId="0" xfId="0" applyFill="1" applyAlignment="1">
      <alignment horizontal="left" shrinkToFit="1"/>
    </xf>
    <xf numFmtId="0" fontId="0" fillId="5" borderId="0" xfId="0" applyFill="1" applyAlignment="1">
      <alignment shrinkToFit="1"/>
    </xf>
    <xf numFmtId="0" fontId="7" fillId="5" borderId="0" xfId="0" applyFont="1" applyFill="1" applyAlignment="1">
      <alignment horizontal="right"/>
    </xf>
    <xf numFmtId="0" fontId="4" fillId="5" borderId="0" xfId="0" applyFont="1" applyFill="1" applyAlignment="1">
      <alignment horizontal="left" shrinkToFit="1"/>
    </xf>
    <xf numFmtId="0" fontId="4" fillId="5" borderId="0" xfId="0" applyFont="1" applyFill="1"/>
    <xf numFmtId="0" fontId="4" fillId="5" borderId="0" xfId="0" applyFont="1" applyFill="1" applyAlignment="1">
      <alignment horizontal="left"/>
    </xf>
    <xf numFmtId="0" fontId="4" fillId="5" borderId="0" xfId="0" applyFont="1" applyFill="1" applyAlignment="1">
      <alignment horizontal="left" vertical="center"/>
    </xf>
    <xf numFmtId="176" fontId="7" fillId="5" borderId="0" xfId="0" applyNumberFormat="1" applyFont="1" applyFill="1" applyAlignment="1">
      <alignment horizontal="right" vertical="center"/>
    </xf>
    <xf numFmtId="176" fontId="26" fillId="5" borderId="0" xfId="0" applyNumberFormat="1" applyFont="1" applyFill="1" applyAlignment="1">
      <alignment horizontal="center"/>
    </xf>
    <xf numFmtId="176" fontId="7" fillId="0" borderId="0" xfId="0" applyNumberFormat="1" applyFont="1" applyAlignment="1">
      <alignment horizontal="right" vertical="center"/>
    </xf>
    <xf numFmtId="0" fontId="21" fillId="0" borderId="0" xfId="0" applyFont="1" applyAlignment="1">
      <alignment shrinkToFit="1"/>
    </xf>
    <xf numFmtId="0" fontId="7" fillId="0" borderId="0" xfId="0" applyFont="1" applyAlignment="1">
      <alignment horizontal="right"/>
    </xf>
    <xf numFmtId="0" fontId="21" fillId="0" borderId="0" xfId="0" applyFont="1" applyAlignment="1">
      <alignment horizontal="left" shrinkToFit="1"/>
    </xf>
    <xf numFmtId="0" fontId="26" fillId="5" borderId="0" xfId="0" applyFont="1" applyFill="1" applyAlignment="1">
      <alignment horizontal="center" vertical="center"/>
    </xf>
    <xf numFmtId="0" fontId="4" fillId="5" borderId="0" xfId="0" applyFont="1" applyFill="1" applyAlignment="1">
      <alignment shrinkToFit="1"/>
    </xf>
    <xf numFmtId="0" fontId="4" fillId="5" borderId="0" xfId="0" applyFont="1" applyFill="1" applyAlignment="1">
      <alignment horizontal="center"/>
    </xf>
    <xf numFmtId="0" fontId="4" fillId="5" borderId="0" xfId="0" applyFont="1" applyFill="1" applyAlignment="1">
      <alignment horizontal="center" shrinkToFit="1"/>
    </xf>
    <xf numFmtId="0" fontId="5" fillId="5" borderId="0" xfId="0" applyFont="1" applyFill="1" applyAlignment="1">
      <alignment horizontal="left"/>
    </xf>
    <xf numFmtId="0" fontId="11" fillId="2" borderId="0" xfId="0" applyFont="1" applyFill="1" applyAlignment="1">
      <alignment horizontal="left" vertical="center"/>
    </xf>
    <xf numFmtId="0" fontId="3" fillId="5" borderId="0" xfId="0" applyFont="1" applyFill="1" applyAlignment="1">
      <alignment horizontal="center"/>
    </xf>
    <xf numFmtId="58" fontId="4" fillId="5" borderId="0" xfId="0" applyNumberFormat="1" applyFont="1" applyFill="1" applyAlignment="1">
      <alignment horizontal="right"/>
    </xf>
    <xf numFmtId="58" fontId="4" fillId="5" borderId="0" xfId="0" applyNumberFormat="1" applyFont="1" applyFill="1" applyAlignment="1">
      <alignment horizontal="left"/>
    </xf>
    <xf numFmtId="0" fontId="4" fillId="13" borderId="20" xfId="0" applyFont="1" applyFill="1" applyBorder="1" applyAlignment="1">
      <alignment horizontal="center"/>
    </xf>
    <xf numFmtId="0" fontId="26" fillId="5" borderId="0" xfId="0" applyFont="1" applyFill="1" applyAlignment="1">
      <alignment horizontal="right"/>
    </xf>
    <xf numFmtId="0" fontId="4" fillId="5" borderId="0" xfId="0" applyFont="1" applyFill="1" applyAlignment="1">
      <alignment horizontal="right"/>
    </xf>
    <xf numFmtId="0" fontId="4" fillId="0" borderId="0" xfId="0" applyFont="1" applyAlignment="1">
      <alignment horizontal="left"/>
    </xf>
    <xf numFmtId="0" fontId="5" fillId="0" borderId="0" xfId="0" applyFont="1"/>
    <xf numFmtId="0" fontId="0" fillId="5" borderId="0" xfId="0" applyFill="1" applyAlignment="1">
      <alignment horizontal="left"/>
    </xf>
    <xf numFmtId="0" fontId="0" fillId="5" borderId="1" xfId="0" applyFill="1" applyBorder="1"/>
    <xf numFmtId="0" fontId="9" fillId="0" borderId="0" xfId="0" applyFont="1"/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11" fillId="0" borderId="0" xfId="0" applyFont="1"/>
    <xf numFmtId="0" fontId="5" fillId="0" borderId="0" xfId="0" applyFont="1" applyAlignment="1">
      <alignment horizontal="left"/>
    </xf>
    <xf numFmtId="0" fontId="5" fillId="0" borderId="0" xfId="0" quotePrefix="1" applyFont="1" applyAlignment="1">
      <alignment horizontal="center" vertical="center"/>
    </xf>
    <xf numFmtId="0" fontId="5" fillId="0" borderId="0" xfId="0" quotePrefix="1" applyFont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quotePrefix="1" applyFont="1" applyAlignment="1">
      <alignment vertical="center"/>
    </xf>
    <xf numFmtId="0" fontId="12" fillId="0" borderId="0" xfId="0" applyFont="1"/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0" fillId="4" borderId="8" xfId="0" applyFill="1" applyBorder="1" applyAlignment="1" applyProtection="1">
      <alignment horizontal="left" vertical="center" wrapText="1" indent="1"/>
      <protection locked="0"/>
    </xf>
    <xf numFmtId="0" fontId="0" fillId="0" borderId="5" xfId="0" applyBorder="1" applyAlignment="1" applyProtection="1">
      <alignment horizontal="left" vertical="center" wrapText="1" indent="1"/>
      <protection locked="0"/>
    </xf>
    <xf numFmtId="0" fontId="0" fillId="4" borderId="5" xfId="0" applyFill="1" applyBorder="1" applyAlignment="1" applyProtection="1">
      <alignment horizontal="left" vertical="center" wrapText="1" indent="1"/>
      <protection locked="0"/>
    </xf>
    <xf numFmtId="182" fontId="35" fillId="11" borderId="0" xfId="0" applyNumberFormat="1" applyFont="1" applyFill="1" applyAlignment="1" applyProtection="1">
      <alignment vertical="center" shrinkToFit="1"/>
      <protection locked="0"/>
    </xf>
    <xf numFmtId="184" fontId="4" fillId="13" borderId="13" xfId="0" applyNumberFormat="1" applyFont="1" applyFill="1" applyBorder="1" applyAlignment="1" applyProtection="1">
      <alignment horizontal="right"/>
      <protection locked="0"/>
    </xf>
    <xf numFmtId="0" fontId="5" fillId="13" borderId="0" xfId="0" applyFont="1" applyFill="1" applyAlignment="1" applyProtection="1">
      <alignment horizontal="center" vertical="center"/>
      <protection locked="0"/>
    </xf>
    <xf numFmtId="0" fontId="7" fillId="6" borderId="22" xfId="0" applyFont="1" applyFill="1" applyBorder="1" applyAlignment="1" applyProtection="1">
      <alignment horizontal="right"/>
      <protection locked="0"/>
    </xf>
    <xf numFmtId="0" fontId="0" fillId="0" borderId="22" xfId="0" applyBorder="1" applyAlignment="1" applyProtection="1">
      <alignment shrinkToFit="1"/>
      <protection locked="0"/>
    </xf>
    <xf numFmtId="0" fontId="0" fillId="0" borderId="23" xfId="0" applyBorder="1" applyProtection="1">
      <protection locked="0"/>
    </xf>
    <xf numFmtId="0" fontId="0" fillId="0" borderId="24" xfId="0" applyBorder="1" applyProtection="1">
      <protection locked="0"/>
    </xf>
    <xf numFmtId="0" fontId="4" fillId="0" borderId="0" xfId="0" applyFont="1" applyProtection="1">
      <protection locked="0"/>
    </xf>
    <xf numFmtId="0" fontId="0" fillId="0" borderId="25" xfId="0" applyBorder="1" applyProtection="1">
      <protection locked="0"/>
    </xf>
    <xf numFmtId="0" fontId="0" fillId="0" borderId="24" xfId="0" applyBorder="1" applyAlignment="1" applyProtection="1">
      <alignment horizontal="left"/>
      <protection locked="0"/>
    </xf>
    <xf numFmtId="0" fontId="7" fillId="6" borderId="6" xfId="0" quotePrefix="1" applyFont="1" applyFill="1" applyBorder="1" applyAlignment="1" applyProtection="1">
      <alignment horizontal="right"/>
      <protection locked="0"/>
    </xf>
    <xf numFmtId="0" fontId="7" fillId="6" borderId="6" xfId="0" applyFont="1" applyFill="1" applyBorder="1" applyAlignment="1" applyProtection="1">
      <alignment horizontal="right"/>
      <protection locked="0"/>
    </xf>
    <xf numFmtId="0" fontId="7" fillId="6" borderId="1" xfId="0" applyFont="1" applyFill="1" applyBorder="1" applyAlignment="1" applyProtection="1">
      <alignment horizontal="right"/>
      <protection locked="0"/>
    </xf>
    <xf numFmtId="0" fontId="4" fillId="0" borderId="0" xfId="0" applyFont="1" applyAlignment="1" applyProtection="1">
      <alignment horizontal="left"/>
      <protection locked="0"/>
    </xf>
    <xf numFmtId="0" fontId="0" fillId="0" borderId="0" xfId="0" applyProtection="1">
      <protection locked="0"/>
    </xf>
    <xf numFmtId="0" fontId="4" fillId="0" borderId="0" xfId="0" applyFont="1" applyAlignment="1" applyProtection="1">
      <alignment shrinkToFit="1"/>
      <protection locked="0"/>
    </xf>
    <xf numFmtId="176" fontId="7" fillId="5" borderId="0" xfId="0" applyNumberFormat="1" applyFont="1" applyFill="1" applyAlignment="1" applyProtection="1">
      <alignment horizontal="right"/>
      <protection locked="0"/>
    </xf>
    <xf numFmtId="0" fontId="0" fillId="5" borderId="0" xfId="0" applyFill="1" applyAlignment="1" applyProtection="1">
      <alignment shrinkToFit="1"/>
      <protection locked="0"/>
    </xf>
    <xf numFmtId="0" fontId="0" fillId="5" borderId="0" xfId="0" applyFill="1" applyProtection="1">
      <protection locked="0"/>
    </xf>
    <xf numFmtId="0" fontId="0" fillId="5" borderId="0" xfId="0" applyFill="1" applyAlignment="1" applyProtection="1">
      <alignment horizontal="right"/>
      <protection locked="0"/>
    </xf>
    <xf numFmtId="0" fontId="39" fillId="5" borderId="42" xfId="0" applyFont="1" applyFill="1" applyBorder="1" applyAlignment="1">
      <alignment horizontal="center"/>
    </xf>
    <xf numFmtId="0" fontId="35" fillId="5" borderId="42" xfId="0" applyFont="1" applyFill="1" applyBorder="1" applyProtection="1">
      <protection locked="0"/>
    </xf>
    <xf numFmtId="0" fontId="4" fillId="4" borderId="0" xfId="0" applyFont="1" applyFill="1" applyAlignment="1">
      <alignment vertical="center"/>
    </xf>
    <xf numFmtId="0" fontId="4" fillId="0" borderId="29" xfId="0" applyFont="1" applyBorder="1"/>
    <xf numFmtId="0" fontId="4" fillId="0" borderId="29" xfId="0" applyFont="1" applyBorder="1" applyAlignment="1">
      <alignment horizontal="center"/>
    </xf>
    <xf numFmtId="0" fontId="4" fillId="0" borderId="29" xfId="0" applyFont="1" applyBorder="1" applyAlignment="1">
      <alignment shrinkToFit="1"/>
    </xf>
    <xf numFmtId="0" fontId="0" fillId="0" borderId="30" xfId="0" applyBorder="1" applyAlignment="1" applyProtection="1">
      <alignment vertical="center" wrapText="1"/>
      <protection locked="0"/>
    </xf>
    <xf numFmtId="0" fontId="0" fillId="3" borderId="7" xfId="0" applyFill="1" applyBorder="1" applyAlignment="1">
      <alignment horizontal="distributed" vertical="center" indent="1"/>
    </xf>
    <xf numFmtId="0" fontId="0" fillId="4" borderId="8" xfId="0" applyFill="1" applyBorder="1" applyAlignment="1">
      <alignment horizontal="left" vertical="center" indent="1"/>
    </xf>
    <xf numFmtId="0" fontId="0" fillId="4" borderId="30" xfId="0" applyFill="1" applyBorder="1" applyAlignment="1" applyProtection="1">
      <alignment vertical="center" wrapText="1"/>
      <protection locked="0"/>
    </xf>
    <xf numFmtId="0" fontId="0" fillId="6" borderId="7" xfId="0" applyFill="1" applyBorder="1" applyAlignment="1">
      <alignment horizontal="distributed" vertical="center" indent="1"/>
    </xf>
    <xf numFmtId="0" fontId="0" fillId="4" borderId="31" xfId="0" applyFill="1" applyBorder="1" applyAlignment="1">
      <alignment horizontal="left" vertical="center" indent="1"/>
    </xf>
    <xf numFmtId="0" fontId="0" fillId="4" borderId="32" xfId="0" applyFill="1" applyBorder="1" applyAlignment="1" applyProtection="1">
      <alignment vertical="center" wrapText="1"/>
      <protection locked="0"/>
    </xf>
    <xf numFmtId="0" fontId="0" fillId="3" borderId="3" xfId="0" applyFill="1" applyBorder="1" applyAlignment="1">
      <alignment horizontal="left" vertical="center" indent="1"/>
    </xf>
    <xf numFmtId="0" fontId="0" fillId="6" borderId="6" xfId="0" applyFill="1" applyBorder="1" applyAlignment="1">
      <alignment horizontal="left" vertical="center" indent="1"/>
    </xf>
    <xf numFmtId="0" fontId="0" fillId="14" borderId="2" xfId="0" applyFill="1" applyBorder="1" applyAlignment="1">
      <alignment horizontal="left" vertical="center" indent="1" shrinkToFit="1"/>
    </xf>
    <xf numFmtId="181" fontId="5" fillId="5" borderId="0" xfId="0" applyNumberFormat="1" applyFont="1" applyFill="1" applyAlignment="1">
      <alignment horizontal="left" vertical="center"/>
    </xf>
    <xf numFmtId="177" fontId="9" fillId="5" borderId="0" xfId="0" applyNumberFormat="1" applyFont="1" applyFill="1" applyAlignment="1">
      <alignment horizontal="center"/>
    </xf>
    <xf numFmtId="0" fontId="5" fillId="2" borderId="0" xfId="0" applyFont="1" applyFill="1" applyAlignment="1" applyProtection="1">
      <alignment horizontal="center" vertical="center"/>
      <protection locked="0"/>
    </xf>
    <xf numFmtId="0" fontId="0" fillId="2" borderId="0" xfId="0" applyFill="1"/>
    <xf numFmtId="0" fontId="3" fillId="2" borderId="0" xfId="0" applyFont="1" applyFill="1" applyAlignment="1">
      <alignment horizontal="center"/>
    </xf>
    <xf numFmtId="58" fontId="4" fillId="2" borderId="0" xfId="0" applyNumberFormat="1" applyFont="1" applyFill="1" applyAlignment="1">
      <alignment horizontal="right"/>
    </xf>
    <xf numFmtId="0" fontId="4" fillId="2" borderId="13" xfId="0" applyFont="1" applyFill="1" applyBorder="1" applyAlignment="1" applyProtection="1">
      <alignment horizontal="right"/>
      <protection locked="0"/>
    </xf>
    <xf numFmtId="58" fontId="4" fillId="2" borderId="0" xfId="0" applyNumberFormat="1" applyFont="1" applyFill="1" applyAlignment="1">
      <alignment horizontal="left"/>
    </xf>
    <xf numFmtId="0" fontId="4" fillId="2" borderId="0" xfId="0" applyFont="1" applyFill="1" applyAlignment="1">
      <alignment horizontal="center"/>
    </xf>
    <xf numFmtId="0" fontId="4" fillId="2" borderId="20" xfId="0" applyFont="1" applyFill="1" applyBorder="1" applyAlignment="1">
      <alignment horizontal="center"/>
    </xf>
    <xf numFmtId="0" fontId="4" fillId="2" borderId="0" xfId="0" applyFont="1" applyFill="1" applyAlignment="1">
      <alignment horizontal="left"/>
    </xf>
    <xf numFmtId="0" fontId="41" fillId="5" borderId="0" xfId="0" applyFont="1" applyFill="1" applyAlignment="1">
      <alignment vertical="center" wrapText="1"/>
    </xf>
    <xf numFmtId="0" fontId="41" fillId="5" borderId="0" xfId="0" applyFont="1" applyFill="1" applyAlignment="1">
      <alignment vertical="top" wrapText="1"/>
    </xf>
    <xf numFmtId="0" fontId="42" fillId="5" borderId="0" xfId="0" applyFont="1" applyFill="1" applyAlignment="1">
      <alignment vertical="center" wrapText="1"/>
    </xf>
    <xf numFmtId="0" fontId="0" fillId="0" borderId="43" xfId="0" applyBorder="1" applyAlignment="1" applyProtection="1">
      <alignment vertical="center" wrapText="1"/>
      <protection locked="0"/>
    </xf>
    <xf numFmtId="0" fontId="0" fillId="11" borderId="33" xfId="0" applyFill="1" applyBorder="1"/>
    <xf numFmtId="0" fontId="35" fillId="11" borderId="0" xfId="0" applyFont="1" applyFill="1" applyAlignment="1">
      <alignment shrinkToFit="1"/>
    </xf>
    <xf numFmtId="0" fontId="36" fillId="11" borderId="0" xfId="0" applyFont="1" applyFill="1" applyAlignment="1">
      <alignment shrinkToFit="1"/>
    </xf>
    <xf numFmtId="0" fontId="36" fillId="11" borderId="0" xfId="0" applyFont="1" applyFill="1" applyAlignment="1">
      <alignment horizontal="left" vertical="center" shrinkToFit="1"/>
    </xf>
    <xf numFmtId="0" fontId="35" fillId="11" borderId="0" xfId="0" applyFont="1" applyFill="1" applyAlignment="1">
      <alignment horizontal="left" vertical="center" shrinkToFit="1"/>
    </xf>
    <xf numFmtId="0" fontId="24" fillId="11" borderId="0" xfId="0" applyFont="1" applyFill="1" applyAlignment="1">
      <alignment vertical="center" shrinkToFit="1"/>
    </xf>
    <xf numFmtId="178" fontId="37" fillId="11" borderId="0" xfId="0" applyNumberFormat="1" applyFont="1" applyFill="1" applyAlignment="1">
      <alignment horizontal="left" shrinkToFit="1"/>
    </xf>
    <xf numFmtId="0" fontId="35" fillId="11" borderId="0" xfId="0" applyFont="1" applyFill="1" applyAlignment="1">
      <alignment horizontal="left" shrinkToFit="1"/>
    </xf>
    <xf numFmtId="0" fontId="35" fillId="0" borderId="0" xfId="0" applyFont="1" applyAlignment="1">
      <alignment shrinkToFit="1"/>
    </xf>
    <xf numFmtId="0" fontId="0" fillId="0" borderId="7" xfId="0" applyBorder="1" applyAlignment="1" applyProtection="1">
      <alignment horizontal="left" vertical="center" wrapText="1" indent="1"/>
      <protection locked="0"/>
    </xf>
    <xf numFmtId="0" fontId="17" fillId="11" borderId="0" xfId="0" applyFont="1" applyFill="1"/>
    <xf numFmtId="0" fontId="20" fillId="11" borderId="0" xfId="0" applyFont="1" applyFill="1" applyAlignment="1">
      <alignment wrapText="1"/>
    </xf>
    <xf numFmtId="178" fontId="19" fillId="11" borderId="0" xfId="0" applyNumberFormat="1" applyFont="1" applyFill="1"/>
    <xf numFmtId="0" fontId="0" fillId="8" borderId="2" xfId="0" applyFill="1" applyBorder="1" applyAlignment="1">
      <alignment horizontal="distributed" vertical="center" indent="1"/>
    </xf>
    <xf numFmtId="0" fontId="0" fillId="8" borderId="7" xfId="0" applyFill="1" applyBorder="1" applyAlignment="1">
      <alignment horizontal="distributed" vertical="center" indent="1"/>
    </xf>
    <xf numFmtId="0" fontId="0" fillId="8" borderId="5" xfId="0" applyFill="1" applyBorder="1" applyAlignment="1">
      <alignment horizontal="distributed" vertical="center" indent="1"/>
    </xf>
    <xf numFmtId="182" fontId="0" fillId="0" borderId="12" xfId="0" applyNumberFormat="1" applyBorder="1" applyAlignment="1" applyProtection="1">
      <alignment horizontal="left" vertical="center" wrapText="1" indent="1"/>
      <protection locked="0"/>
    </xf>
    <xf numFmtId="0" fontId="18" fillId="7" borderId="16" xfId="0" applyFont="1" applyFill="1" applyBorder="1" applyAlignment="1">
      <alignment horizontal="left" vertical="center" indent="1"/>
    </xf>
    <xf numFmtId="0" fontId="7" fillId="7" borderId="15" xfId="0" applyFont="1" applyFill="1" applyBorder="1" applyAlignment="1">
      <alignment horizontal="left" vertical="center" indent="1"/>
    </xf>
    <xf numFmtId="0" fontId="0" fillId="3" borderId="6" xfId="0" applyFill="1" applyBorder="1" applyAlignment="1">
      <alignment horizontal="distributed" vertical="center" indent="1"/>
    </xf>
    <xf numFmtId="0" fontId="0" fillId="3" borderId="44" xfId="0" applyFill="1" applyBorder="1" applyAlignment="1">
      <alignment horizontal="distributed" vertical="center" indent="1"/>
    </xf>
    <xf numFmtId="0" fontId="0" fillId="0" borderId="45" xfId="0" applyBorder="1" applyAlignment="1" applyProtection="1">
      <alignment horizontal="left" vertical="center" wrapText="1" indent="1"/>
      <protection locked="0"/>
    </xf>
    <xf numFmtId="0" fontId="0" fillId="3" borderId="46" xfId="0" applyFill="1" applyBorder="1" applyAlignment="1">
      <alignment horizontal="distributed" vertical="center" indent="1"/>
    </xf>
    <xf numFmtId="0" fontId="0" fillId="0" borderId="46" xfId="0" applyBorder="1" applyAlignment="1" applyProtection="1">
      <alignment horizontal="left" vertical="center" wrapText="1" indent="1"/>
      <protection locked="0"/>
    </xf>
    <xf numFmtId="0" fontId="0" fillId="4" borderId="47" xfId="0" applyFill="1" applyBorder="1" applyAlignment="1" applyProtection="1">
      <alignment horizontal="left" vertical="center" wrapText="1" indent="1"/>
      <protection locked="0"/>
    </xf>
    <xf numFmtId="0" fontId="0" fillId="4" borderId="7" xfId="0" applyFill="1" applyBorder="1" applyAlignment="1" applyProtection="1">
      <alignment horizontal="left" vertical="center" wrapText="1" indent="1"/>
      <protection locked="0"/>
    </xf>
    <xf numFmtId="0" fontId="0" fillId="4" borderId="46" xfId="0" applyFill="1" applyBorder="1" applyAlignment="1" applyProtection="1">
      <alignment horizontal="left" vertical="center" wrapText="1" indent="1"/>
      <protection locked="0"/>
    </xf>
    <xf numFmtId="0" fontId="0" fillId="4" borderId="43" xfId="0" applyFill="1" applyBorder="1" applyAlignment="1" applyProtection="1">
      <alignment vertical="center" wrapText="1"/>
      <protection locked="0"/>
    </xf>
    <xf numFmtId="0" fontId="0" fillId="16" borderId="7" xfId="0" applyFill="1" applyBorder="1" applyAlignment="1">
      <alignment horizontal="distributed" vertical="center" indent="1"/>
    </xf>
    <xf numFmtId="0" fontId="0" fillId="16" borderId="5" xfId="0" applyFill="1" applyBorder="1" applyAlignment="1">
      <alignment horizontal="distributed" vertical="center" indent="1"/>
    </xf>
    <xf numFmtId="0" fontId="0" fillId="16" borderId="12" xfId="0" applyFill="1" applyBorder="1" applyAlignment="1">
      <alignment horizontal="distributed" vertical="center" indent="1"/>
    </xf>
    <xf numFmtId="0" fontId="0" fillId="16" borderId="2" xfId="0" applyFill="1" applyBorder="1" applyAlignment="1">
      <alignment horizontal="distributed" vertical="center" indent="1"/>
    </xf>
    <xf numFmtId="0" fontId="0" fillId="16" borderId="44" xfId="0" applyFill="1" applyBorder="1" applyAlignment="1">
      <alignment horizontal="distributed" vertical="center" indent="1"/>
    </xf>
    <xf numFmtId="0" fontId="0" fillId="16" borderId="46" xfId="0" applyFill="1" applyBorder="1" applyAlignment="1">
      <alignment horizontal="distributed" vertical="center" indent="1"/>
    </xf>
    <xf numFmtId="0" fontId="0" fillId="4" borderId="45" xfId="0" applyFill="1" applyBorder="1" applyAlignment="1" applyProtection="1">
      <alignment horizontal="left" vertical="center" wrapText="1" indent="1"/>
      <protection locked="0"/>
    </xf>
    <xf numFmtId="0" fontId="0" fillId="7" borderId="9" xfId="0" applyFill="1" applyBorder="1" applyAlignment="1">
      <alignment vertical="center"/>
    </xf>
    <xf numFmtId="0" fontId="0" fillId="10" borderId="9" xfId="0" applyFill="1" applyBorder="1" applyAlignment="1">
      <alignment vertical="center"/>
    </xf>
    <xf numFmtId="0" fontId="38" fillId="4" borderId="3" xfId="0" applyFont="1" applyFill="1" applyBorder="1" applyAlignment="1">
      <alignment horizontal="distributed" vertical="center" indent="1" shrinkToFit="1"/>
    </xf>
    <xf numFmtId="0" fontId="0" fillId="6" borderId="44" xfId="0" applyFill="1" applyBorder="1" applyAlignment="1">
      <alignment horizontal="distributed" vertical="center" indent="1"/>
    </xf>
    <xf numFmtId="0" fontId="0" fillId="6" borderId="46" xfId="0" applyFill="1" applyBorder="1" applyAlignment="1">
      <alignment horizontal="distributed" vertical="center" indent="1"/>
    </xf>
    <xf numFmtId="0" fontId="0" fillId="8" borderId="12" xfId="0" applyFill="1" applyBorder="1" applyAlignment="1">
      <alignment horizontal="distributed" vertical="center" indent="1"/>
    </xf>
    <xf numFmtId="0" fontId="4" fillId="2" borderId="1" xfId="0" applyFont="1" applyFill="1" applyBorder="1" applyAlignment="1">
      <alignment horizontal="center" vertical="center" shrinkToFit="1"/>
    </xf>
    <xf numFmtId="0" fontId="4" fillId="0" borderId="19" xfId="0" applyFont="1" applyBorder="1" applyAlignment="1">
      <alignment horizontal="center" vertical="center" shrinkToFit="1"/>
    </xf>
    <xf numFmtId="0" fontId="4" fillId="0" borderId="29" xfId="0" applyFont="1" applyBorder="1" applyAlignment="1">
      <alignment horizontal="left" wrapText="1"/>
    </xf>
    <xf numFmtId="0" fontId="18" fillId="0" borderId="3" xfId="0" applyFont="1" applyBorder="1" applyAlignment="1" applyProtection="1">
      <alignment horizontal="left" vertical="center" indent="1"/>
      <protection locked="0"/>
    </xf>
    <xf numFmtId="0" fontId="18" fillId="0" borderId="2" xfId="0" applyFont="1" applyBorder="1" applyAlignment="1" applyProtection="1">
      <alignment horizontal="left" vertical="center" indent="1"/>
      <protection locked="0"/>
    </xf>
    <xf numFmtId="0" fontId="18" fillId="0" borderId="6" xfId="0" applyFont="1" applyBorder="1" applyAlignment="1" applyProtection="1">
      <alignment horizontal="left" vertical="center" indent="1"/>
      <protection locked="0"/>
    </xf>
    <xf numFmtId="0" fontId="15" fillId="0" borderId="2" xfId="0" applyFont="1" applyBorder="1" applyAlignment="1" applyProtection="1">
      <alignment horizontal="left" vertical="center" indent="1"/>
      <protection locked="0"/>
    </xf>
    <xf numFmtId="0" fontId="0" fillId="0" borderId="2" xfId="0" applyBorder="1" applyAlignment="1" applyProtection="1">
      <alignment horizontal="left" vertical="center" indent="1"/>
      <protection locked="0"/>
    </xf>
    <xf numFmtId="0" fontId="0" fillId="0" borderId="3" xfId="0" applyBorder="1" applyAlignment="1" applyProtection="1">
      <alignment horizontal="left" vertical="center" indent="1"/>
      <protection locked="0"/>
    </xf>
    <xf numFmtId="49" fontId="0" fillId="0" borderId="3" xfId="0" applyNumberFormat="1" applyBorder="1" applyAlignment="1" applyProtection="1">
      <alignment horizontal="left" vertical="center" indent="1"/>
      <protection locked="0"/>
    </xf>
    <xf numFmtId="0" fontId="0" fillId="0" borderId="5" xfId="0" applyBorder="1" applyAlignment="1" applyProtection="1">
      <alignment horizontal="left" vertical="center" indent="1"/>
      <protection locked="0"/>
    </xf>
    <xf numFmtId="0" fontId="18" fillId="0" borderId="7" xfId="0" applyFont="1" applyBorder="1" applyAlignment="1" applyProtection="1">
      <alignment horizontal="left" vertical="center" indent="1"/>
      <protection locked="0"/>
    </xf>
    <xf numFmtId="0" fontId="17" fillId="0" borderId="10" xfId="0" applyFont="1" applyBorder="1" applyAlignment="1" applyProtection="1">
      <alignment horizontal="left" vertical="center" indent="1"/>
      <protection locked="0"/>
    </xf>
    <xf numFmtId="0" fontId="44" fillId="11" borderId="0" xfId="2" applyFill="1"/>
    <xf numFmtId="0" fontId="39" fillId="11" borderId="0" xfId="0" applyFont="1" applyFill="1"/>
    <xf numFmtId="0" fontId="40" fillId="0" borderId="0" xfId="0" applyFont="1" applyProtection="1">
      <protection locked="0"/>
    </xf>
    <xf numFmtId="0" fontId="27" fillId="0" borderId="0" xfId="0" applyFont="1" applyProtection="1">
      <protection locked="0"/>
    </xf>
    <xf numFmtId="49" fontId="7" fillId="8" borderId="0" xfId="0" applyNumberFormat="1" applyFont="1" applyFill="1" applyProtection="1">
      <protection locked="0"/>
    </xf>
    <xf numFmtId="0" fontId="4" fillId="4" borderId="0" xfId="0" applyFont="1" applyFill="1" applyAlignment="1" applyProtection="1">
      <alignment horizontal="left" vertical="center"/>
      <protection locked="0"/>
    </xf>
    <xf numFmtId="0" fontId="7" fillId="8" borderId="29" xfId="0" applyFont="1" applyFill="1" applyBorder="1" applyAlignment="1" applyProtection="1">
      <alignment horizontal="center"/>
      <protection locked="0"/>
    </xf>
    <xf numFmtId="0" fontId="4" fillId="0" borderId="29" xfId="0" applyFont="1" applyBorder="1" applyAlignment="1" applyProtection="1">
      <alignment horizontal="left" wrapText="1"/>
      <protection locked="0"/>
    </xf>
    <xf numFmtId="49" fontId="7" fillId="0" borderId="0" xfId="0" applyNumberFormat="1" applyFont="1" applyProtection="1">
      <protection locked="0"/>
    </xf>
    <xf numFmtId="0" fontId="0" fillId="0" borderId="0" xfId="0" applyAlignment="1" applyProtection="1">
      <alignment horizontal="left"/>
      <protection locked="0"/>
    </xf>
    <xf numFmtId="182" fontId="4" fillId="2" borderId="1" xfId="0" applyNumberFormat="1" applyFont="1" applyFill="1" applyBorder="1" applyAlignment="1" applyProtection="1">
      <alignment horizontal="center" wrapText="1"/>
      <protection locked="0"/>
    </xf>
    <xf numFmtId="0" fontId="5" fillId="0" borderId="0" xfId="0" applyFont="1" applyProtection="1">
      <protection locked="0"/>
    </xf>
    <xf numFmtId="0" fontId="5" fillId="2" borderId="0" xfId="0" applyFont="1" applyFill="1" applyProtection="1">
      <protection locked="0"/>
    </xf>
    <xf numFmtId="0" fontId="18" fillId="15" borderId="9" xfId="0" applyFont="1" applyFill="1" applyBorder="1" applyAlignment="1">
      <alignment horizontal="center" vertical="center"/>
    </xf>
    <xf numFmtId="0" fontId="18" fillId="15" borderId="16" xfId="0" applyFont="1" applyFill="1" applyBorder="1" applyAlignment="1">
      <alignment vertical="center"/>
    </xf>
    <xf numFmtId="0" fontId="0" fillId="0" borderId="6" xfId="0" applyBorder="1" applyAlignment="1">
      <alignment shrinkToFit="1"/>
    </xf>
    <xf numFmtId="0" fontId="0" fillId="0" borderId="26" xfId="0" applyBorder="1"/>
    <xf numFmtId="0" fontId="0" fillId="0" borderId="27" xfId="0" applyBorder="1"/>
    <xf numFmtId="0" fontId="0" fillId="0" borderId="1" xfId="0" applyBorder="1" applyAlignment="1">
      <alignment shrinkToFit="1"/>
    </xf>
    <xf numFmtId="0" fontId="0" fillId="0" borderId="21" xfId="0" applyBorder="1"/>
    <xf numFmtId="0" fontId="0" fillId="0" borderId="20" xfId="0" applyBorder="1"/>
    <xf numFmtId="0" fontId="4" fillId="0" borderId="1" xfId="0" applyFont="1" applyBorder="1" applyAlignment="1">
      <alignment horizontal="left" shrinkToFit="1"/>
    </xf>
    <xf numFmtId="0" fontId="4" fillId="0" borderId="21" xfId="0" applyFont="1" applyBorder="1"/>
    <xf numFmtId="0" fontId="4" fillId="0" borderId="20" xfId="0" applyFont="1" applyBorder="1" applyAlignment="1">
      <alignment horizontal="center"/>
    </xf>
    <xf numFmtId="0" fontId="0" fillId="0" borderId="1" xfId="0" applyBorder="1" applyAlignment="1">
      <alignment horizontal="left" shrinkToFit="1"/>
    </xf>
    <xf numFmtId="0" fontId="0" fillId="0" borderId="6" xfId="0" applyBorder="1" applyAlignment="1">
      <alignment horizontal="left" shrinkToFit="1"/>
    </xf>
    <xf numFmtId="0" fontId="0" fillId="0" borderId="22" xfId="0" applyBorder="1" applyAlignment="1">
      <alignment shrinkToFit="1"/>
    </xf>
    <xf numFmtId="0" fontId="0" fillId="0" borderId="23" xfId="0" applyBorder="1"/>
    <xf numFmtId="0" fontId="0" fillId="0" borderId="24" xfId="0" applyBorder="1"/>
    <xf numFmtId="0" fontId="0" fillId="0" borderId="13" xfId="0" applyBorder="1"/>
    <xf numFmtId="0" fontId="0" fillId="0" borderId="27" xfId="0" quotePrefix="1" applyBorder="1" applyAlignment="1">
      <alignment horizontal="left"/>
    </xf>
    <xf numFmtId="0" fontId="0" fillId="0" borderId="28" xfId="0" applyBorder="1"/>
    <xf numFmtId="0" fontId="0" fillId="0" borderId="20" xfId="0" applyBorder="1" applyAlignment="1">
      <alignment horizontal="left"/>
    </xf>
    <xf numFmtId="0" fontId="4" fillId="0" borderId="28" xfId="0" applyFont="1" applyBorder="1" applyAlignment="1">
      <alignment horizontal="center"/>
    </xf>
    <xf numFmtId="0" fontId="4" fillId="0" borderId="20" xfId="0" applyFont="1" applyBorder="1" applyAlignment="1">
      <alignment horizontal="left"/>
    </xf>
    <xf numFmtId="176" fontId="0" fillId="0" borderId="20" xfId="0" applyNumberFormat="1" applyBorder="1" applyAlignment="1">
      <alignment horizontal="left"/>
    </xf>
    <xf numFmtId="0" fontId="16" fillId="0" borderId="6" xfId="0" applyFont="1" applyBorder="1" applyAlignment="1">
      <alignment horizontal="left" vertical="center" indent="1"/>
    </xf>
    <xf numFmtId="0" fontId="16" fillId="0" borderId="1" xfId="0" applyFont="1" applyBorder="1" applyAlignment="1">
      <alignment horizontal="left" vertical="center" indent="1"/>
    </xf>
    <xf numFmtId="0" fontId="0" fillId="17" borderId="44" xfId="0" applyFill="1" applyBorder="1" applyAlignment="1">
      <alignment horizontal="distributed" vertical="center" indent="1"/>
    </xf>
    <xf numFmtId="0" fontId="0" fillId="17" borderId="7" xfId="0" applyFill="1" applyBorder="1" applyAlignment="1">
      <alignment horizontal="distributed" vertical="center" indent="1"/>
    </xf>
    <xf numFmtId="0" fontId="0" fillId="17" borderId="46" xfId="0" applyFill="1" applyBorder="1" applyAlignment="1">
      <alignment horizontal="distributed" vertical="center" indent="1"/>
    </xf>
    <xf numFmtId="0" fontId="7" fillId="4" borderId="10" xfId="0" applyFont="1" applyFill="1" applyBorder="1" applyAlignment="1">
      <alignment horizontal="distributed" vertical="center" indent="1" shrinkToFit="1"/>
    </xf>
    <xf numFmtId="0" fontId="17" fillId="0" borderId="48" xfId="0" applyFont="1" applyBorder="1" applyAlignment="1" applyProtection="1">
      <alignment horizontal="left" vertical="center" indent="1"/>
      <protection locked="0"/>
    </xf>
    <xf numFmtId="0" fontId="17" fillId="0" borderId="7" xfId="0" applyFont="1" applyBorder="1" applyAlignment="1" applyProtection="1">
      <alignment horizontal="left" vertical="center" indent="1"/>
      <protection locked="0"/>
    </xf>
    <xf numFmtId="0" fontId="17" fillId="0" borderId="49" xfId="0" applyFont="1" applyBorder="1" applyAlignment="1" applyProtection="1">
      <alignment horizontal="left" vertical="center" indent="1"/>
      <protection locked="0"/>
    </xf>
    <xf numFmtId="0" fontId="17" fillId="0" borderId="5" xfId="0" applyFont="1" applyBorder="1" applyAlignment="1" applyProtection="1">
      <alignment horizontal="left" vertical="center" indent="1"/>
      <protection locked="0"/>
    </xf>
    <xf numFmtId="0" fontId="35" fillId="11" borderId="0" xfId="0" applyFont="1" applyFill="1"/>
    <xf numFmtId="0" fontId="50" fillId="0" borderId="0" xfId="0" applyFont="1"/>
    <xf numFmtId="0" fontId="46" fillId="11" borderId="0" xfId="0" applyFont="1" applyFill="1" applyAlignment="1" applyProtection="1">
      <alignment vertical="top"/>
      <protection locked="0"/>
    </xf>
    <xf numFmtId="0" fontId="17" fillId="0" borderId="3" xfId="0" applyFont="1" applyBorder="1" applyAlignment="1" applyProtection="1">
      <alignment horizontal="left" vertical="center" indent="1"/>
      <protection locked="0"/>
    </xf>
    <xf numFmtId="0" fontId="0" fillId="4" borderId="5" xfId="0" applyFill="1" applyBorder="1" applyAlignment="1">
      <alignment horizontal="distributed" vertical="center" indent="1" shrinkToFit="1"/>
    </xf>
    <xf numFmtId="0" fontId="0" fillId="4" borderId="7" xfId="0" applyFill="1" applyBorder="1" applyAlignment="1">
      <alignment horizontal="distributed" vertical="center" indent="1" shrinkToFit="1"/>
    </xf>
    <xf numFmtId="0" fontId="17" fillId="0" borderId="2" xfId="0" applyFont="1" applyBorder="1" applyAlignment="1" applyProtection="1">
      <alignment horizontal="left" vertical="center" indent="1"/>
      <protection locked="0"/>
    </xf>
    <xf numFmtId="0" fontId="18" fillId="0" borderId="5" xfId="0" applyFont="1" applyBorder="1" applyAlignment="1" applyProtection="1">
      <alignment horizontal="left" vertical="center" indent="1"/>
      <protection locked="0"/>
    </xf>
    <xf numFmtId="0" fontId="0" fillId="4" borderId="49" xfId="0" applyFill="1" applyBorder="1" applyAlignment="1">
      <alignment horizontal="distributed" vertical="center" indent="1" shrinkToFit="1"/>
    </xf>
    <xf numFmtId="0" fontId="7" fillId="4" borderId="12" xfId="0" applyFont="1" applyFill="1" applyBorder="1" applyAlignment="1">
      <alignment horizontal="distributed" vertical="center" indent="1" shrinkToFit="1"/>
    </xf>
    <xf numFmtId="0" fontId="17" fillId="0" borderId="12" xfId="0" applyFont="1" applyBorder="1" applyAlignment="1" applyProtection="1">
      <alignment horizontal="left" vertical="center" indent="1"/>
      <protection locked="0"/>
    </xf>
    <xf numFmtId="0" fontId="0" fillId="4" borderId="57" xfId="0" applyFill="1" applyBorder="1" applyAlignment="1">
      <alignment horizontal="distributed" vertical="center" indent="1" shrinkToFit="1"/>
    </xf>
    <xf numFmtId="0" fontId="17" fillId="0" borderId="57" xfId="0" applyFont="1" applyBorder="1" applyAlignment="1" applyProtection="1">
      <alignment horizontal="left" vertical="center" indent="1"/>
      <protection locked="0"/>
    </xf>
    <xf numFmtId="0" fontId="53" fillId="0" borderId="0" xfId="0" applyFont="1"/>
    <xf numFmtId="0" fontId="9" fillId="0" borderId="0" xfId="3" applyFont="1">
      <alignment vertical="center"/>
    </xf>
    <xf numFmtId="0" fontId="9" fillId="0" borderId="0" xfId="3" applyFont="1" applyAlignment="1">
      <alignment vertical="center" wrapText="1"/>
    </xf>
    <xf numFmtId="0" fontId="9" fillId="0" borderId="13" xfId="0" applyFont="1" applyBorder="1"/>
    <xf numFmtId="0" fontId="9" fillId="0" borderId="13" xfId="0" applyFont="1" applyBorder="1" applyAlignment="1">
      <alignment vertical="center"/>
    </xf>
    <xf numFmtId="0" fontId="50" fillId="0" borderId="0" xfId="0" applyFont="1" applyAlignment="1">
      <alignment vertical="center"/>
    </xf>
    <xf numFmtId="0" fontId="9" fillId="0" borderId="8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50" fillId="0" borderId="50" xfId="0" applyFont="1" applyBorder="1" applyAlignment="1">
      <alignment vertical="center"/>
    </xf>
    <xf numFmtId="186" fontId="9" fillId="0" borderId="50" xfId="3" applyNumberFormat="1" applyFont="1" applyBorder="1">
      <alignment vertical="center"/>
    </xf>
    <xf numFmtId="0" fontId="9" fillId="0" borderId="0" xfId="0" applyFont="1" applyAlignment="1">
      <alignment horizontal="left" vertical="center"/>
    </xf>
    <xf numFmtId="0" fontId="9" fillId="0" borderId="28" xfId="0" applyFont="1" applyBorder="1" applyAlignment="1">
      <alignment vertical="center"/>
    </xf>
    <xf numFmtId="0" fontId="50" fillId="0" borderId="28" xfId="0" applyFont="1" applyBorder="1" applyAlignment="1">
      <alignment vertical="center"/>
    </xf>
    <xf numFmtId="0" fontId="57" fillId="0" borderId="28" xfId="0" applyFont="1" applyBorder="1" applyAlignment="1">
      <alignment vertical="center"/>
    </xf>
    <xf numFmtId="0" fontId="50" fillId="0" borderId="20" xfId="0" applyFont="1" applyBorder="1" applyAlignment="1">
      <alignment vertical="center"/>
    </xf>
    <xf numFmtId="0" fontId="51" fillId="0" borderId="28" xfId="0" applyFont="1" applyBorder="1" applyAlignment="1">
      <alignment vertical="center"/>
    </xf>
    <xf numFmtId="0" fontId="9" fillId="0" borderId="33" xfId="0" applyFont="1" applyBorder="1"/>
    <xf numFmtId="0" fontId="9" fillId="0" borderId="35" xfId="0" applyFont="1" applyBorder="1"/>
    <xf numFmtId="0" fontId="50" fillId="0" borderId="35" xfId="0" applyFont="1" applyBorder="1"/>
    <xf numFmtId="0" fontId="50" fillId="0" borderId="34" xfId="0" applyFont="1" applyBorder="1"/>
    <xf numFmtId="0" fontId="9" fillId="0" borderId="0" xfId="0" applyFont="1" applyAlignment="1" applyProtection="1">
      <alignment vertical="center"/>
      <protection locked="0"/>
    </xf>
    <xf numFmtId="0" fontId="60" fillId="0" borderId="0" xfId="0" applyFont="1" applyAlignment="1">
      <alignment vertical="top"/>
    </xf>
    <xf numFmtId="0" fontId="60" fillId="11" borderId="0" xfId="0" applyFont="1" applyFill="1" applyAlignment="1">
      <alignment vertical="top"/>
    </xf>
    <xf numFmtId="0" fontId="46" fillId="11" borderId="0" xfId="0" applyFont="1" applyFill="1" applyAlignment="1">
      <alignment vertical="top"/>
    </xf>
    <xf numFmtId="182" fontId="4" fillId="13" borderId="1" xfId="0" quotePrefix="1" applyNumberFormat="1" applyFont="1" applyFill="1" applyBorder="1" applyAlignment="1" applyProtection="1">
      <alignment horizontal="center" wrapText="1"/>
      <protection locked="0"/>
    </xf>
    <xf numFmtId="182" fontId="4" fillId="13" borderId="1" xfId="0" applyNumberFormat="1" applyFont="1" applyFill="1" applyBorder="1" applyAlignment="1" applyProtection="1">
      <alignment horizontal="center" wrapText="1"/>
      <protection locked="0"/>
    </xf>
    <xf numFmtId="0" fontId="0" fillId="13" borderId="42" xfId="0" applyFill="1" applyBorder="1" applyProtection="1">
      <protection locked="0"/>
    </xf>
    <xf numFmtId="0" fontId="4" fillId="0" borderId="21" xfId="0" applyFont="1" applyBorder="1" applyAlignment="1">
      <alignment horizontal="right"/>
    </xf>
    <xf numFmtId="0" fontId="0" fillId="4" borderId="11" xfId="0" applyFill="1" applyBorder="1" applyAlignment="1">
      <alignment horizontal="distributed" vertical="center" indent="1" shrinkToFit="1"/>
    </xf>
    <xf numFmtId="0" fontId="0" fillId="4" borderId="26" xfId="0" applyFill="1" applyBorder="1" applyAlignment="1">
      <alignment horizontal="distributed" vertical="center" indent="1" shrinkToFit="1"/>
    </xf>
    <xf numFmtId="0" fontId="21" fillId="0" borderId="19" xfId="0" applyFont="1" applyBorder="1" applyAlignment="1" applyProtection="1">
      <alignment horizontal="left" vertical="center"/>
      <protection locked="0"/>
    </xf>
    <xf numFmtId="0" fontId="21" fillId="0" borderId="6" xfId="0" applyFont="1" applyBorder="1" applyAlignment="1" applyProtection="1">
      <alignment horizontal="left" vertical="center"/>
      <protection locked="0"/>
    </xf>
    <xf numFmtId="0" fontId="35" fillId="11" borderId="0" xfId="0" applyFont="1" applyFill="1" applyAlignment="1">
      <alignment horizontal="center" shrinkToFit="1"/>
    </xf>
    <xf numFmtId="0" fontId="4" fillId="2" borderId="21" xfId="0" applyFont="1" applyFill="1" applyBorder="1" applyAlignment="1" applyProtection="1">
      <alignment horizontal="left" shrinkToFit="1"/>
      <protection locked="0"/>
    </xf>
    <xf numFmtId="0" fontId="4" fillId="2" borderId="28" xfId="0" applyFont="1" applyFill="1" applyBorder="1" applyAlignment="1" applyProtection="1">
      <alignment horizontal="left" shrinkToFit="1"/>
      <protection locked="0"/>
    </xf>
    <xf numFmtId="0" fontId="4" fillId="2" borderId="20" xfId="0" applyFont="1" applyFill="1" applyBorder="1" applyAlignment="1" applyProtection="1">
      <alignment horizontal="left" shrinkToFit="1"/>
      <protection locked="0"/>
    </xf>
    <xf numFmtId="0" fontId="4" fillId="2" borderId="21" xfId="0" applyFont="1" applyFill="1" applyBorder="1" applyAlignment="1">
      <alignment horizontal="right" shrinkToFit="1"/>
    </xf>
    <xf numFmtId="0" fontId="4" fillId="2" borderId="28" xfId="0" applyFont="1" applyFill="1" applyBorder="1" applyAlignment="1">
      <alignment horizontal="right" shrinkToFit="1"/>
    </xf>
    <xf numFmtId="0" fontId="4" fillId="2" borderId="21" xfId="0" applyFont="1" applyFill="1" applyBorder="1" applyAlignment="1" applyProtection="1">
      <alignment horizontal="right" shrinkToFit="1"/>
      <protection locked="0"/>
    </xf>
    <xf numFmtId="0" fontId="4" fillId="2" borderId="28" xfId="0" applyFont="1" applyFill="1" applyBorder="1" applyAlignment="1" applyProtection="1">
      <alignment horizontal="right" shrinkToFit="1"/>
      <protection locked="0"/>
    </xf>
    <xf numFmtId="0" fontId="4" fillId="2" borderId="21" xfId="0" applyFont="1" applyFill="1" applyBorder="1" applyAlignment="1">
      <alignment horizontal="center" shrinkToFit="1"/>
    </xf>
    <xf numFmtId="0" fontId="4" fillId="2" borderId="28" xfId="0" applyFont="1" applyFill="1" applyBorder="1" applyAlignment="1">
      <alignment horizontal="center" shrinkToFit="1"/>
    </xf>
    <xf numFmtId="0" fontId="4" fillId="2" borderId="35" xfId="0" applyFont="1" applyFill="1" applyBorder="1" applyAlignment="1">
      <alignment horizontal="left"/>
    </xf>
    <xf numFmtId="0" fontId="4" fillId="2" borderId="13" xfId="0" applyFont="1" applyFill="1" applyBorder="1" applyAlignment="1">
      <alignment horizontal="center"/>
    </xf>
    <xf numFmtId="0" fontId="4" fillId="2" borderId="21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6" fillId="2" borderId="0" xfId="0" applyFont="1" applyFill="1" applyAlignment="1" applyProtection="1">
      <alignment horizontal="center"/>
      <protection locked="0"/>
    </xf>
    <xf numFmtId="183" fontId="4" fillId="2" borderId="0" xfId="0" applyNumberFormat="1" applyFont="1" applyFill="1" applyAlignment="1">
      <alignment horizontal="center"/>
    </xf>
    <xf numFmtId="0" fontId="4" fillId="2" borderId="13" xfId="0" applyFont="1" applyFill="1" applyBorder="1" applyAlignment="1">
      <alignment horizontal="center" shrinkToFit="1"/>
    </xf>
    <xf numFmtId="0" fontId="4" fillId="2" borderId="33" xfId="0" applyFont="1" applyFill="1" applyBorder="1" applyAlignment="1">
      <alignment horizontal="center"/>
    </xf>
    <xf numFmtId="0" fontId="4" fillId="2" borderId="34" xfId="0" applyFont="1" applyFill="1" applyBorder="1" applyAlignment="1">
      <alignment horizontal="center"/>
    </xf>
    <xf numFmtId="0" fontId="4" fillId="2" borderId="33" xfId="0" applyFont="1" applyFill="1" applyBorder="1" applyAlignment="1">
      <alignment horizontal="left" vertical="center" shrinkToFit="1"/>
    </xf>
    <xf numFmtId="0" fontId="4" fillId="2" borderId="35" xfId="0" applyFont="1" applyFill="1" applyBorder="1" applyAlignment="1">
      <alignment horizontal="left" vertical="center" shrinkToFit="1"/>
    </xf>
    <xf numFmtId="0" fontId="4" fillId="2" borderId="34" xfId="0" applyFont="1" applyFill="1" applyBorder="1" applyAlignment="1">
      <alignment horizontal="left" vertical="center" shrinkToFit="1"/>
    </xf>
    <xf numFmtId="0" fontId="4" fillId="2" borderId="26" xfId="0" applyFont="1" applyFill="1" applyBorder="1" applyAlignment="1">
      <alignment horizontal="left" vertical="center" shrinkToFit="1"/>
    </xf>
    <xf numFmtId="0" fontId="4" fillId="2" borderId="13" xfId="0" applyFont="1" applyFill="1" applyBorder="1" applyAlignment="1">
      <alignment horizontal="left" vertical="center" shrinkToFit="1"/>
    </xf>
    <xf numFmtId="0" fontId="4" fillId="2" borderId="27" xfId="0" applyFont="1" applyFill="1" applyBorder="1" applyAlignment="1">
      <alignment horizontal="left" vertical="center" shrinkToFit="1"/>
    </xf>
    <xf numFmtId="0" fontId="4" fillId="2" borderId="26" xfId="0" applyFont="1" applyFill="1" applyBorder="1" applyAlignment="1">
      <alignment horizontal="center"/>
    </xf>
    <xf numFmtId="0" fontId="4" fillId="2" borderId="27" xfId="0" applyFont="1" applyFill="1" applyBorder="1" applyAlignment="1">
      <alignment horizontal="center"/>
    </xf>
    <xf numFmtId="0" fontId="4" fillId="2" borderId="33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/>
    </xf>
    <xf numFmtId="0" fontId="4" fillId="0" borderId="35" xfId="0" applyFont="1" applyBorder="1" applyAlignment="1">
      <alignment horizontal="left"/>
    </xf>
    <xf numFmtId="0" fontId="4" fillId="13" borderId="21" xfId="0" applyFont="1" applyFill="1" applyBorder="1" applyAlignment="1" applyProtection="1">
      <alignment horizontal="left" shrinkToFit="1"/>
      <protection locked="0"/>
    </xf>
    <xf numFmtId="0" fontId="4" fillId="13" borderId="28" xfId="0" applyFont="1" applyFill="1" applyBorder="1" applyAlignment="1" applyProtection="1">
      <alignment horizontal="left" shrinkToFit="1"/>
      <protection locked="0"/>
    </xf>
    <xf numFmtId="0" fontId="4" fillId="13" borderId="20" xfId="0" applyFont="1" applyFill="1" applyBorder="1" applyAlignment="1" applyProtection="1">
      <alignment horizontal="left" shrinkToFit="1"/>
      <protection locked="0"/>
    </xf>
    <xf numFmtId="0" fontId="4" fillId="13" borderId="21" xfId="0" applyFont="1" applyFill="1" applyBorder="1" applyAlignment="1">
      <alignment horizontal="right" shrinkToFit="1"/>
    </xf>
    <xf numFmtId="0" fontId="4" fillId="13" borderId="28" xfId="0" applyFont="1" applyFill="1" applyBorder="1" applyAlignment="1">
      <alignment horizontal="right" shrinkToFit="1"/>
    </xf>
    <xf numFmtId="0" fontId="4" fillId="13" borderId="21" xfId="0" applyFont="1" applyFill="1" applyBorder="1" applyProtection="1">
      <protection locked="0"/>
    </xf>
    <xf numFmtId="0" fontId="4" fillId="13" borderId="28" xfId="0" applyFont="1" applyFill="1" applyBorder="1" applyProtection="1">
      <protection locked="0"/>
    </xf>
    <xf numFmtId="0" fontId="4" fillId="13" borderId="21" xfId="0" applyFont="1" applyFill="1" applyBorder="1" applyAlignment="1">
      <alignment horizontal="center" shrinkToFit="1"/>
    </xf>
    <xf numFmtId="0" fontId="4" fillId="13" borderId="28" xfId="0" applyFont="1" applyFill="1" applyBorder="1" applyAlignment="1">
      <alignment horizontal="center" shrinkToFit="1"/>
    </xf>
    <xf numFmtId="0" fontId="4" fillId="0" borderId="21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5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4" fillId="5" borderId="0" xfId="0" applyFont="1" applyFill="1" applyAlignment="1">
      <alignment horizontal="center" shrinkToFit="1"/>
    </xf>
    <xf numFmtId="0" fontId="4" fillId="5" borderId="21" xfId="0" applyFont="1" applyFill="1" applyBorder="1" applyAlignment="1">
      <alignment horizontal="center" vertical="center"/>
    </xf>
    <xf numFmtId="0" fontId="4" fillId="5" borderId="20" xfId="0" applyFont="1" applyFill="1" applyBorder="1" applyAlignment="1">
      <alignment horizontal="center" vertical="center"/>
    </xf>
    <xf numFmtId="184" fontId="4" fillId="13" borderId="33" xfId="0" applyNumberFormat="1" applyFont="1" applyFill="1" applyBorder="1" applyAlignment="1">
      <alignment horizontal="left" vertical="center" shrinkToFit="1"/>
    </xf>
    <xf numFmtId="184" fontId="4" fillId="13" borderId="35" xfId="0" applyNumberFormat="1" applyFont="1" applyFill="1" applyBorder="1" applyAlignment="1">
      <alignment horizontal="left" vertical="center" shrinkToFit="1"/>
    </xf>
    <xf numFmtId="184" fontId="4" fillId="13" borderId="34" xfId="0" applyNumberFormat="1" applyFont="1" applyFill="1" applyBorder="1" applyAlignment="1">
      <alignment horizontal="left" vertical="center" shrinkToFit="1"/>
    </xf>
    <xf numFmtId="184" fontId="4" fillId="13" borderId="26" xfId="0" applyNumberFormat="1" applyFont="1" applyFill="1" applyBorder="1" applyAlignment="1">
      <alignment horizontal="left" vertical="center" shrinkToFit="1"/>
    </xf>
    <xf numFmtId="184" fontId="4" fillId="13" borderId="13" xfId="0" applyNumberFormat="1" applyFont="1" applyFill="1" applyBorder="1" applyAlignment="1">
      <alignment horizontal="left" vertical="center" shrinkToFit="1"/>
    </xf>
    <xf numFmtId="184" fontId="4" fillId="13" borderId="27" xfId="0" applyNumberFormat="1" applyFont="1" applyFill="1" applyBorder="1" applyAlignment="1">
      <alignment horizontal="left" vertical="center" shrinkToFit="1"/>
    </xf>
    <xf numFmtId="176" fontId="18" fillId="2" borderId="36" xfId="0" applyNumberFormat="1" applyFont="1" applyFill="1" applyBorder="1" applyAlignment="1">
      <alignment horizontal="center" vertical="center"/>
    </xf>
    <xf numFmtId="176" fontId="18" fillId="2" borderId="37" xfId="0" applyNumberFormat="1" applyFont="1" applyFill="1" applyBorder="1" applyAlignment="1">
      <alignment horizontal="center" vertical="center"/>
    </xf>
    <xf numFmtId="176" fontId="18" fillId="2" borderId="38" xfId="0" applyNumberFormat="1" applyFont="1" applyFill="1" applyBorder="1" applyAlignment="1">
      <alignment horizontal="center" vertical="center"/>
    </xf>
    <xf numFmtId="176" fontId="18" fillId="2" borderId="39" xfId="0" applyNumberFormat="1" applyFont="1" applyFill="1" applyBorder="1" applyAlignment="1">
      <alignment horizontal="center" vertical="center"/>
    </xf>
    <xf numFmtId="176" fontId="18" fillId="2" borderId="40" xfId="0" applyNumberFormat="1" applyFont="1" applyFill="1" applyBorder="1" applyAlignment="1">
      <alignment horizontal="center" vertical="center"/>
    </xf>
    <xf numFmtId="176" fontId="18" fillId="2" borderId="41" xfId="0" applyNumberFormat="1" applyFont="1" applyFill="1" applyBorder="1" applyAlignment="1">
      <alignment horizontal="center" vertical="center"/>
    </xf>
    <xf numFmtId="184" fontId="4" fillId="13" borderId="13" xfId="0" applyNumberFormat="1" applyFont="1" applyFill="1" applyBorder="1" applyAlignment="1">
      <alignment horizontal="center" shrinkToFit="1"/>
    </xf>
    <xf numFmtId="0" fontId="6" fillId="5" borderId="0" xfId="0" applyFont="1" applyFill="1" applyAlignment="1" applyProtection="1">
      <alignment horizontal="center"/>
      <protection locked="0"/>
    </xf>
    <xf numFmtId="183" fontId="4" fillId="13" borderId="0" xfId="0" applyNumberFormat="1" applyFont="1" applyFill="1" applyAlignment="1">
      <alignment horizontal="center"/>
    </xf>
    <xf numFmtId="0" fontId="4" fillId="5" borderId="33" xfId="0" applyFont="1" applyFill="1" applyBorder="1" applyAlignment="1">
      <alignment horizontal="center"/>
    </xf>
    <xf numFmtId="0" fontId="4" fillId="5" borderId="34" xfId="0" applyFont="1" applyFill="1" applyBorder="1" applyAlignment="1">
      <alignment horizontal="center"/>
    </xf>
    <xf numFmtId="0" fontId="4" fillId="5" borderId="26" xfId="0" applyFont="1" applyFill="1" applyBorder="1" applyAlignment="1">
      <alignment horizontal="center"/>
    </xf>
    <xf numFmtId="0" fontId="4" fillId="5" borderId="27" xfId="0" applyFont="1" applyFill="1" applyBorder="1" applyAlignment="1">
      <alignment horizontal="center"/>
    </xf>
    <xf numFmtId="0" fontId="43" fillId="13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distributed" vertical="center"/>
    </xf>
    <xf numFmtId="0" fontId="0" fillId="2" borderId="0" xfId="0" applyFill="1" applyAlignment="1">
      <alignment horizontal="distributed" vertical="center"/>
    </xf>
    <xf numFmtId="180" fontId="5" fillId="2" borderId="0" xfId="0" applyNumberFormat="1" applyFont="1" applyFill="1" applyAlignment="1" applyProtection="1">
      <alignment horizontal="left" vertical="center"/>
      <protection locked="0"/>
    </xf>
    <xf numFmtId="0" fontId="5" fillId="2" borderId="0" xfId="0" applyFont="1" applyFill="1" applyAlignment="1" applyProtection="1">
      <alignment horizontal="center" shrinkToFit="1"/>
      <protection locked="0"/>
    </xf>
    <xf numFmtId="0" fontId="13" fillId="2" borderId="0" xfId="0" applyFont="1" applyFill="1" applyAlignment="1">
      <alignment horizontal="right" vertical="center"/>
    </xf>
    <xf numFmtId="0" fontId="5" fillId="2" borderId="0" xfId="0" applyFont="1" applyFill="1" applyAlignment="1">
      <alignment vertical="center" shrinkToFit="1"/>
    </xf>
    <xf numFmtId="0" fontId="13" fillId="2" borderId="0" xfId="0" applyFont="1" applyFill="1" applyAlignment="1">
      <alignment horizontal="left" vertical="center"/>
    </xf>
    <xf numFmtId="0" fontId="11" fillId="2" borderId="0" xfId="0" applyFont="1" applyFill="1" applyAlignment="1">
      <alignment horizontal="left" vertical="center"/>
    </xf>
    <xf numFmtId="0" fontId="42" fillId="13" borderId="0" xfId="0" applyFont="1" applyFill="1" applyAlignment="1">
      <alignment horizontal="center" vertical="center" wrapText="1"/>
    </xf>
    <xf numFmtId="0" fontId="5" fillId="2" borderId="0" xfId="0" applyFont="1" applyFill="1" applyAlignment="1" applyProtection="1">
      <alignment horizontal="left" vertical="center" shrinkToFit="1"/>
      <protection locked="0"/>
    </xf>
    <xf numFmtId="0" fontId="5" fillId="0" borderId="0" xfId="0" applyFont="1" applyAlignment="1">
      <alignment horizontal="distributed" vertical="center"/>
    </xf>
    <xf numFmtId="0" fontId="0" fillId="0" borderId="0" xfId="0" applyAlignment="1">
      <alignment horizontal="distributed" vertical="center"/>
    </xf>
    <xf numFmtId="180" fontId="5" fillId="13" borderId="0" xfId="0" applyNumberFormat="1" applyFont="1" applyFill="1" applyAlignment="1" applyProtection="1">
      <alignment horizontal="left" vertical="center"/>
      <protection locked="0"/>
    </xf>
    <xf numFmtId="0" fontId="5" fillId="13" borderId="0" xfId="0" applyFont="1" applyFill="1" applyAlignment="1" applyProtection="1">
      <alignment horizontal="center" shrinkToFit="1"/>
      <protection locked="0"/>
    </xf>
    <xf numFmtId="0" fontId="13" fillId="0" borderId="0" xfId="0" applyFont="1" applyAlignment="1">
      <alignment horizontal="right" vertical="center"/>
    </xf>
    <xf numFmtId="0" fontId="5" fillId="0" borderId="0" xfId="0" applyFont="1" applyAlignment="1">
      <alignment vertical="center" shrinkToFit="1"/>
    </xf>
    <xf numFmtId="0" fontId="13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5" fillId="13" borderId="0" xfId="0" applyFont="1" applyFill="1" applyAlignment="1" applyProtection="1">
      <alignment horizontal="left" vertical="center" wrapText="1"/>
      <protection locked="0"/>
    </xf>
    <xf numFmtId="0" fontId="8" fillId="2" borderId="0" xfId="0" applyFont="1" applyFill="1" applyAlignment="1" applyProtection="1">
      <alignment horizontal="center"/>
      <protection locked="0"/>
    </xf>
    <xf numFmtId="179" fontId="5" fillId="2" borderId="0" xfId="0" applyNumberFormat="1" applyFont="1" applyFill="1" applyAlignment="1" applyProtection="1">
      <alignment horizontal="center"/>
      <protection locked="0"/>
    </xf>
    <xf numFmtId="0" fontId="5" fillId="2" borderId="0" xfId="0" applyFont="1" applyFill="1" applyAlignment="1">
      <alignment horizontal="center"/>
    </xf>
    <xf numFmtId="0" fontId="5" fillId="2" borderId="13" xfId="0" applyFont="1" applyFill="1" applyBorder="1" applyAlignment="1" applyProtection="1">
      <alignment horizontal="right"/>
      <protection locked="0"/>
    </xf>
    <xf numFmtId="0" fontId="5" fillId="2" borderId="13" xfId="0" applyFont="1" applyFill="1" applyBorder="1" applyAlignment="1" applyProtection="1">
      <alignment horizontal="center" shrinkToFit="1"/>
      <protection locked="0"/>
    </xf>
    <xf numFmtId="0" fontId="8" fillId="0" borderId="0" xfId="0" applyFont="1" applyAlignment="1" applyProtection="1">
      <alignment horizontal="center"/>
      <protection locked="0"/>
    </xf>
    <xf numFmtId="179" fontId="5" fillId="13" borderId="0" xfId="0" applyNumberFormat="1" applyFont="1" applyFill="1" applyAlignment="1" applyProtection="1">
      <alignment horizontal="center"/>
      <protection locked="0"/>
    </xf>
    <xf numFmtId="0" fontId="5" fillId="0" borderId="0" xfId="0" applyFont="1" applyAlignment="1">
      <alignment horizontal="center"/>
    </xf>
    <xf numFmtId="0" fontId="5" fillId="13" borderId="13" xfId="0" applyFont="1" applyFill="1" applyBorder="1" applyAlignment="1" applyProtection="1">
      <alignment horizontal="right"/>
      <protection locked="0"/>
    </xf>
    <xf numFmtId="0" fontId="5" fillId="13" borderId="13" xfId="0" applyFont="1" applyFill="1" applyBorder="1" applyAlignment="1" applyProtection="1">
      <alignment horizontal="center" shrinkToFit="1"/>
      <protection locked="0"/>
    </xf>
    <xf numFmtId="181" fontId="5" fillId="5" borderId="0" xfId="0" applyNumberFormat="1" applyFont="1" applyFill="1" applyAlignment="1">
      <alignment horizontal="left" vertical="center"/>
    </xf>
    <xf numFmtId="0" fontId="9" fillId="3" borderId="33" xfId="0" applyFont="1" applyFill="1" applyBorder="1" applyAlignment="1">
      <alignment horizontal="center" vertical="center"/>
    </xf>
    <xf numFmtId="0" fontId="9" fillId="3" borderId="35" xfId="0" applyFont="1" applyFill="1" applyBorder="1" applyAlignment="1">
      <alignment horizontal="center" vertical="center"/>
    </xf>
    <xf numFmtId="0" fontId="9" fillId="3" borderId="34" xfId="0" applyFont="1" applyFill="1" applyBorder="1" applyAlignment="1">
      <alignment horizontal="center" vertical="center"/>
    </xf>
    <xf numFmtId="0" fontId="9" fillId="3" borderId="26" xfId="0" applyFont="1" applyFill="1" applyBorder="1" applyAlignment="1">
      <alignment horizontal="center" vertical="center"/>
    </xf>
    <xf numFmtId="0" fontId="9" fillId="3" borderId="13" xfId="0" applyFont="1" applyFill="1" applyBorder="1" applyAlignment="1">
      <alignment horizontal="center" vertical="center"/>
    </xf>
    <xf numFmtId="0" fontId="9" fillId="3" borderId="27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186" fontId="9" fillId="3" borderId="0" xfId="3" applyNumberFormat="1" applyFont="1" applyFill="1" applyAlignment="1" applyProtection="1">
      <alignment horizontal="left" vertical="center"/>
      <protection locked="0"/>
    </xf>
    <xf numFmtId="0" fontId="9" fillId="0" borderId="33" xfId="0" applyFont="1" applyBorder="1" applyAlignment="1">
      <alignment horizontal="left" vertical="center" wrapText="1"/>
    </xf>
    <xf numFmtId="0" fontId="9" fillId="0" borderId="35" xfId="0" applyFont="1" applyBorder="1" applyAlignment="1">
      <alignment horizontal="left" vertical="center" wrapText="1"/>
    </xf>
    <xf numFmtId="0" fontId="9" fillId="0" borderId="34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9" fillId="0" borderId="50" xfId="0" applyFont="1" applyBorder="1" applyAlignment="1">
      <alignment horizontal="left" vertical="center" wrapText="1"/>
    </xf>
    <xf numFmtId="0" fontId="9" fillId="0" borderId="26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left" vertical="center" wrapText="1"/>
    </xf>
    <xf numFmtId="0" fontId="9" fillId="0" borderId="27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center" vertical="center"/>
    </xf>
    <xf numFmtId="0" fontId="9" fillId="3" borderId="0" xfId="3" applyFont="1" applyFill="1" applyAlignment="1" applyProtection="1">
      <alignment horizontal="left" vertical="center"/>
      <protection locked="0"/>
    </xf>
    <xf numFmtId="185" fontId="5" fillId="0" borderId="51" xfId="3" applyNumberFormat="1" applyFont="1" applyBorder="1" applyAlignment="1">
      <alignment horizontal="center" vertical="center" justifyLastLine="1"/>
    </xf>
    <xf numFmtId="185" fontId="5" fillId="0" borderId="52" xfId="3" applyNumberFormat="1" applyFont="1" applyBorder="1" applyAlignment="1">
      <alignment horizontal="center" vertical="center" justifyLastLine="1"/>
    </xf>
    <xf numFmtId="185" fontId="5" fillId="0" borderId="53" xfId="3" applyNumberFormat="1" applyFont="1" applyBorder="1" applyAlignment="1">
      <alignment horizontal="center" vertical="center" justifyLastLine="1"/>
    </xf>
    <xf numFmtId="185" fontId="5" fillId="0" borderId="54" xfId="3" applyNumberFormat="1" applyFont="1" applyBorder="1" applyAlignment="1">
      <alignment horizontal="center" vertical="center" justifyLastLine="1"/>
    </xf>
    <xf numFmtId="185" fontId="5" fillId="0" borderId="55" xfId="3" applyNumberFormat="1" applyFont="1" applyBorder="1" applyAlignment="1">
      <alignment horizontal="center" vertical="center" justifyLastLine="1"/>
    </xf>
    <xf numFmtId="185" fontId="5" fillId="0" borderId="56" xfId="3" applyNumberFormat="1" applyFont="1" applyBorder="1" applyAlignment="1">
      <alignment horizontal="center" vertical="center" justifyLastLine="1"/>
    </xf>
    <xf numFmtId="0" fontId="9" fillId="3" borderId="0" xfId="0" applyFont="1" applyFill="1" applyAlignment="1" applyProtection="1">
      <alignment horizontal="left" vertical="center"/>
      <protection locked="0"/>
    </xf>
    <xf numFmtId="0" fontId="9" fillId="0" borderId="0" xfId="3" applyFont="1" applyAlignment="1">
      <alignment horizontal="center" vertical="center" shrinkToFit="1"/>
    </xf>
    <xf numFmtId="0" fontId="61" fillId="0" borderId="8" xfId="0" applyFont="1" applyBorder="1" applyAlignment="1">
      <alignment horizontal="center" vertical="center" shrinkToFit="1"/>
    </xf>
    <xf numFmtId="0" fontId="61" fillId="0" borderId="0" xfId="0" applyFont="1" applyAlignment="1">
      <alignment horizontal="center" vertical="center" shrinkToFit="1"/>
    </xf>
    <xf numFmtId="0" fontId="56" fillId="3" borderId="0" xfId="2" applyFont="1" applyFill="1" applyBorder="1" applyAlignment="1" applyProtection="1">
      <alignment horizontal="left" vertical="center"/>
      <protection locked="0"/>
    </xf>
    <xf numFmtId="0" fontId="55" fillId="3" borderId="0" xfId="0" applyFont="1" applyFill="1" applyAlignment="1" applyProtection="1">
      <alignment horizontal="left" vertical="center"/>
      <protection locked="0"/>
    </xf>
    <xf numFmtId="0" fontId="9" fillId="3" borderId="21" xfId="0" applyFont="1" applyFill="1" applyBorder="1" applyAlignment="1" applyProtection="1">
      <alignment horizontal="center"/>
      <protection locked="0"/>
    </xf>
    <xf numFmtId="0" fontId="9" fillId="3" borderId="28" xfId="0" applyFont="1" applyFill="1" applyBorder="1" applyAlignment="1" applyProtection="1">
      <alignment horizontal="center"/>
      <protection locked="0"/>
    </xf>
    <xf numFmtId="0" fontId="9" fillId="3" borderId="20" xfId="0" applyFont="1" applyFill="1" applyBorder="1" applyAlignment="1" applyProtection="1">
      <alignment horizontal="center"/>
      <protection locked="0"/>
    </xf>
    <xf numFmtId="0" fontId="9" fillId="3" borderId="1" xfId="0" applyFont="1" applyFill="1" applyBorder="1" applyAlignment="1" applyProtection="1">
      <alignment horizontal="center"/>
      <protection locked="0"/>
    </xf>
    <xf numFmtId="0" fontId="9" fillId="0" borderId="1" xfId="0" applyFont="1" applyBorder="1" applyAlignment="1">
      <alignment horizontal="center" vertical="center"/>
    </xf>
    <xf numFmtId="188" fontId="9" fillId="18" borderId="0" xfId="3" applyNumberFormat="1" applyFont="1" applyFill="1" applyAlignment="1" applyProtection="1">
      <alignment horizontal="center" vertical="center"/>
      <protection locked="0"/>
    </xf>
    <xf numFmtId="0" fontId="51" fillId="0" borderId="51" xfId="0" applyFont="1" applyBorder="1" applyAlignment="1">
      <alignment horizontal="center"/>
    </xf>
    <xf numFmtId="0" fontId="51" fillId="0" borderId="52" xfId="0" applyFont="1" applyBorder="1" applyAlignment="1">
      <alignment horizontal="center"/>
    </xf>
    <xf numFmtId="0" fontId="51" fillId="0" borderId="53" xfId="0" applyFont="1" applyBorder="1" applyAlignment="1">
      <alignment horizontal="center"/>
    </xf>
    <xf numFmtId="0" fontId="51" fillId="0" borderId="58" xfId="0" applyFont="1" applyBorder="1" applyAlignment="1">
      <alignment horizontal="center"/>
    </xf>
    <xf numFmtId="0" fontId="51" fillId="0" borderId="59" xfId="0" applyFont="1" applyBorder="1" applyAlignment="1">
      <alignment horizontal="center"/>
    </xf>
    <xf numFmtId="0" fontId="51" fillId="0" borderId="60" xfId="0" applyFont="1" applyBorder="1" applyAlignment="1">
      <alignment horizontal="center"/>
    </xf>
    <xf numFmtId="0" fontId="51" fillId="0" borderId="54" xfId="0" applyFont="1" applyBorder="1" applyAlignment="1">
      <alignment horizontal="center"/>
    </xf>
    <xf numFmtId="0" fontId="51" fillId="0" borderId="55" xfId="0" applyFont="1" applyBorder="1" applyAlignment="1">
      <alignment horizontal="center"/>
    </xf>
    <xf numFmtId="0" fontId="51" fillId="0" borderId="56" xfId="0" applyFont="1" applyBorder="1" applyAlignment="1">
      <alignment horizontal="center"/>
    </xf>
    <xf numFmtId="0" fontId="51" fillId="3" borderId="21" xfId="0" applyFont="1" applyFill="1" applyBorder="1" applyAlignment="1" applyProtection="1">
      <alignment horizontal="left"/>
      <protection locked="0"/>
    </xf>
    <xf numFmtId="0" fontId="51" fillId="3" borderId="28" xfId="0" applyFont="1" applyFill="1" applyBorder="1" applyAlignment="1" applyProtection="1">
      <alignment horizontal="left"/>
      <protection locked="0"/>
    </xf>
    <xf numFmtId="187" fontId="9" fillId="3" borderId="0" xfId="3" applyNumberFormat="1" applyFont="1" applyFill="1" applyAlignment="1" applyProtection="1">
      <alignment horizontal="left" vertical="center"/>
      <protection locked="0"/>
    </xf>
    <xf numFmtId="0" fontId="9" fillId="0" borderId="33" xfId="0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53" fillId="0" borderId="21" xfId="0" applyFont="1" applyBorder="1" applyAlignment="1">
      <alignment horizontal="center" vertical="center"/>
    </xf>
    <xf numFmtId="0" fontId="53" fillId="0" borderId="28" xfId="0" applyFont="1" applyBorder="1" applyAlignment="1">
      <alignment horizontal="center" vertical="center"/>
    </xf>
    <xf numFmtId="0" fontId="53" fillId="0" borderId="20" xfId="0" applyFont="1" applyBorder="1" applyAlignment="1">
      <alignment horizontal="center" vertical="center"/>
    </xf>
    <xf numFmtId="0" fontId="9" fillId="3" borderId="21" xfId="0" applyFont="1" applyFill="1" applyBorder="1" applyAlignment="1">
      <alignment horizontal="center" vertical="center"/>
    </xf>
    <xf numFmtId="0" fontId="9" fillId="3" borderId="28" xfId="0" applyFont="1" applyFill="1" applyBorder="1" applyAlignment="1">
      <alignment horizontal="center" vertical="center"/>
    </xf>
    <xf numFmtId="0" fontId="9" fillId="3" borderId="21" xfId="0" applyFont="1" applyFill="1" applyBorder="1" applyAlignment="1" applyProtection="1">
      <alignment horizontal="center" vertical="center"/>
      <protection locked="0"/>
    </xf>
    <xf numFmtId="0" fontId="9" fillId="3" borderId="28" xfId="0" applyFont="1" applyFill="1" applyBorder="1" applyAlignment="1" applyProtection="1">
      <alignment horizontal="center" vertical="center"/>
      <protection locked="0"/>
    </xf>
    <xf numFmtId="0" fontId="9" fillId="3" borderId="20" xfId="0" applyFont="1" applyFill="1" applyBorder="1" applyAlignment="1">
      <alignment horizontal="center" vertical="center"/>
    </xf>
    <xf numFmtId="188" fontId="9" fillId="3" borderId="21" xfId="0" applyNumberFormat="1" applyFont="1" applyFill="1" applyBorder="1" applyAlignment="1" applyProtection="1">
      <alignment horizontal="right" vertical="center"/>
      <protection locked="0"/>
    </xf>
    <xf numFmtId="188" fontId="9" fillId="3" borderId="28" xfId="0" applyNumberFormat="1" applyFont="1" applyFill="1" applyBorder="1" applyAlignment="1" applyProtection="1">
      <alignment horizontal="right" vertical="center"/>
      <protection locked="0"/>
    </xf>
    <xf numFmtId="0" fontId="49" fillId="0" borderId="0" xfId="0" applyFont="1" applyAlignment="1">
      <alignment horizontal="center" vertical="center"/>
    </xf>
    <xf numFmtId="0" fontId="54" fillId="0" borderId="21" xfId="0" applyFont="1" applyBorder="1" applyAlignment="1">
      <alignment horizontal="center"/>
    </xf>
    <xf numFmtId="0" fontId="54" fillId="0" borderId="28" xfId="0" applyFont="1" applyBorder="1" applyAlignment="1">
      <alignment horizontal="center"/>
    </xf>
    <xf numFmtId="0" fontId="54" fillId="0" borderId="20" xfId="0" applyFont="1" applyBorder="1" applyAlignment="1">
      <alignment horizontal="center"/>
    </xf>
    <xf numFmtId="0" fontId="54" fillId="0" borderId="1" xfId="0" applyFont="1" applyBorder="1" applyAlignment="1">
      <alignment horizontal="center"/>
    </xf>
    <xf numFmtId="0" fontId="54" fillId="0" borderId="21" xfId="0" applyFont="1" applyBorder="1" applyAlignment="1">
      <alignment horizontal="center" shrinkToFit="1"/>
    </xf>
    <xf numFmtId="0" fontId="54" fillId="0" borderId="28" xfId="0" applyFont="1" applyBorder="1" applyAlignment="1">
      <alignment horizontal="center" shrinkToFit="1"/>
    </xf>
    <xf numFmtId="0" fontId="54" fillId="0" borderId="20" xfId="0" applyFont="1" applyBorder="1" applyAlignment="1">
      <alignment horizontal="center" shrinkToFit="1"/>
    </xf>
  </cellXfs>
  <cellStyles count="5">
    <cellStyle name="ハイパーリンク" xfId="2" builtinId="8"/>
    <cellStyle name="標準" xfId="0" builtinId="0"/>
    <cellStyle name="標準 2" xfId="1" xr:uid="{00000000-0005-0000-0000-000002000000}"/>
    <cellStyle name="標準 2 2" xfId="3" xr:uid="{3A9E4781-E3D0-46E4-B135-EC608F2D61F0}"/>
    <cellStyle name="標準 3" xfId="4" xr:uid="{BBFCFA5C-8CE0-4EF6-948B-4595502619F3}"/>
  </cellStyles>
  <dxfs count="30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DE8D7"/>
      <color rgb="FF00FF00"/>
      <color rgb="FFCCECFF"/>
      <color rgb="FFD5E1EF"/>
      <color rgb="FFCCFFFF"/>
      <color rgb="FFFEF6F0"/>
      <color rgb="FFF4F7FA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bond.co.jp/bond/catalog/pdf/" TargetMode="External"/><Relationship Id="rId1" Type="http://schemas.openxmlformats.org/officeDocument/2006/relationships/hyperlink" Target="https://secure.bond.co.jp/msds/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621828</xdr:colOff>
      <xdr:row>1</xdr:row>
      <xdr:rowOff>6570</xdr:rowOff>
    </xdr:from>
    <xdr:to>
      <xdr:col>4</xdr:col>
      <xdr:colOff>712439</xdr:colOff>
      <xdr:row>2</xdr:row>
      <xdr:rowOff>4912</xdr:rowOff>
    </xdr:to>
    <xdr:sp macro="[0]!入力シート貼り付け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 bwMode="auto">
        <a:xfrm>
          <a:off x="6454059" y="65185"/>
          <a:ext cx="741242" cy="309004"/>
        </a:xfrm>
        <a:prstGeom prst="rect">
          <a:avLst/>
        </a:prstGeom>
        <a:solidFill>
          <a:schemeClr val="bg1">
            <a:lumMod val="50000"/>
          </a:schemeClr>
        </a:solidFill>
        <a:ln w="9525" cap="flat" cmpd="sng" algn="ctr">
          <a:solidFill>
            <a:schemeClr val="bg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kumimoji="1" lang="ja-JP" altLang="en-US" sz="800">
              <a:latin typeface="游ゴシック" panose="020B0400000000000000" pitchFamily="50" charset="-128"/>
              <a:ea typeface="游ゴシック" panose="020B0400000000000000" pitchFamily="50" charset="-128"/>
            </a:rPr>
            <a:t>入力シート貼り付け</a:t>
          </a:r>
        </a:p>
      </xdr:txBody>
    </xdr:sp>
    <xdr:clientData/>
  </xdr:twoCellAnchor>
  <xdr:twoCellAnchor>
    <xdr:from>
      <xdr:col>3</xdr:col>
      <xdr:colOff>14940</xdr:colOff>
      <xdr:row>39</xdr:row>
      <xdr:rowOff>44824</xdr:rowOff>
    </xdr:from>
    <xdr:to>
      <xdr:col>5</xdr:col>
      <xdr:colOff>82175</xdr:colOff>
      <xdr:row>41</xdr:row>
      <xdr:rowOff>37353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57414E7D-22EC-ECCE-EF3C-17D518219BEE}"/>
            </a:ext>
          </a:extLst>
        </xdr:cNvPr>
        <xdr:cNvSpPr/>
      </xdr:nvSpPr>
      <xdr:spPr bwMode="auto">
        <a:xfrm>
          <a:off x="5954058" y="11938000"/>
          <a:ext cx="1538941" cy="493059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9050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t" upright="1"/>
        <a:lstStyle/>
        <a:p>
          <a:pPr algn="l"/>
          <a:r>
            <a:rPr kumimoji="1" lang="ja-JP" altLang="en-US" sz="900" b="1"/>
            <a:t>必要な書類に〇で選択してください。</a:t>
          </a:r>
        </a:p>
      </xdr:txBody>
    </xdr:sp>
    <xdr:clientData/>
  </xdr:twoCellAnchor>
  <xdr:twoCellAnchor>
    <xdr:from>
      <xdr:col>3</xdr:col>
      <xdr:colOff>22412</xdr:colOff>
      <xdr:row>44</xdr:row>
      <xdr:rowOff>0</xdr:rowOff>
    </xdr:from>
    <xdr:to>
      <xdr:col>5</xdr:col>
      <xdr:colOff>127000</xdr:colOff>
      <xdr:row>47</xdr:row>
      <xdr:rowOff>152400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49BA2C9-D217-D97C-B49E-A38B0014CFDB}"/>
            </a:ext>
          </a:extLst>
        </xdr:cNvPr>
        <xdr:cNvSpPr/>
      </xdr:nvSpPr>
      <xdr:spPr bwMode="auto">
        <a:xfrm>
          <a:off x="5961530" y="13013765"/>
          <a:ext cx="1576294" cy="914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9050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t" upright="1"/>
        <a:lstStyle/>
        <a:p>
          <a:pPr algn="l"/>
          <a:r>
            <a:rPr kumimoji="1" lang="ja-JP" altLang="en-US" sz="1100" b="1"/>
            <a:t>書類関係は</a:t>
          </a:r>
          <a:r>
            <a:rPr kumimoji="1" lang="ja-JP" altLang="en-US" sz="1100" b="1">
              <a:solidFill>
                <a:srgbClr val="FF0000"/>
              </a:solidFill>
            </a:rPr>
            <a:t>電子印</a:t>
          </a:r>
          <a:r>
            <a:rPr kumimoji="1" lang="ja-JP" altLang="en-US" sz="1100" b="1"/>
            <a:t>になりますので、</a:t>
          </a:r>
          <a:r>
            <a:rPr kumimoji="1" lang="ja-JP" altLang="en-US" sz="1100" b="1" u="sng">
              <a:solidFill>
                <a:srgbClr val="FF0000"/>
              </a:solidFill>
            </a:rPr>
            <a:t>原則メール</a:t>
          </a:r>
          <a:r>
            <a:rPr kumimoji="1" lang="ja-JP" altLang="en-US" sz="1100" b="1" u="none">
              <a:solidFill>
                <a:sysClr val="windowText" lastClr="000000"/>
              </a:solidFill>
            </a:rPr>
            <a:t>送付</a:t>
          </a:r>
          <a:r>
            <a:rPr kumimoji="1" lang="ja-JP" altLang="en-US" sz="1100" b="1"/>
            <a:t>になります。</a:t>
          </a:r>
        </a:p>
      </xdr:txBody>
    </xdr:sp>
    <xdr:clientData/>
  </xdr:twoCellAnchor>
  <xdr:twoCellAnchor>
    <xdr:from>
      <xdr:col>4</xdr:col>
      <xdr:colOff>194235</xdr:colOff>
      <xdr:row>56</xdr:row>
      <xdr:rowOff>45946</xdr:rowOff>
    </xdr:from>
    <xdr:to>
      <xdr:col>5</xdr:col>
      <xdr:colOff>1927412</xdr:colOff>
      <xdr:row>59</xdr:row>
      <xdr:rowOff>44824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70075C64-EF4A-4390-AD38-F03773C8BB8D}"/>
            </a:ext>
          </a:extLst>
        </xdr:cNvPr>
        <xdr:cNvSpPr/>
      </xdr:nvSpPr>
      <xdr:spPr bwMode="auto">
        <a:xfrm>
          <a:off x="6790764" y="16548475"/>
          <a:ext cx="2547472" cy="1014878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9050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t" upright="1"/>
        <a:lstStyle/>
        <a:p>
          <a:pPr algn="ctr"/>
          <a:r>
            <a:rPr kumimoji="1" lang="en-US" altLang="ja-JP" sz="1400" b="1">
              <a:effectLst/>
              <a:latin typeface="+mn-lt"/>
              <a:ea typeface="+mn-ea"/>
              <a:cs typeface="+mn-cs"/>
            </a:rPr>
            <a:t>SDS</a:t>
          </a:r>
          <a:r>
            <a:rPr kumimoji="1" lang="ja-JP" altLang="ja-JP" sz="1400" b="1">
              <a:effectLst/>
              <a:latin typeface="+mn-lt"/>
              <a:ea typeface="+mn-ea"/>
              <a:cs typeface="+mn-cs"/>
            </a:rPr>
            <a:t>・</a:t>
          </a:r>
          <a:r>
            <a:rPr kumimoji="1" lang="en-US" altLang="ja-JP" sz="1400" b="1">
              <a:effectLst/>
              <a:latin typeface="+mn-lt"/>
              <a:ea typeface="+mn-ea"/>
              <a:cs typeface="+mn-cs"/>
            </a:rPr>
            <a:t>F</a:t>
          </a:r>
          <a:r>
            <a:rPr kumimoji="1" lang="ja-JP" altLang="ja-JP" sz="1400" b="1">
              <a:effectLst/>
              <a:latin typeface="+mn-lt"/>
              <a:ea typeface="+mn-ea"/>
              <a:cs typeface="+mn-cs"/>
            </a:rPr>
            <a:t>★</a:t>
          </a:r>
          <a:r>
            <a:rPr kumimoji="1" lang="ja-JP" altLang="en-US" sz="1400" b="1">
              <a:effectLst/>
              <a:latin typeface="+mn-lt"/>
              <a:ea typeface="+mn-ea"/>
              <a:cs typeface="+mn-cs"/>
            </a:rPr>
            <a:t>は</a:t>
          </a:r>
          <a:r>
            <a:rPr kumimoji="1" lang="en-US" altLang="ja-JP" sz="1400" b="1">
              <a:effectLst/>
              <a:latin typeface="+mn-lt"/>
              <a:ea typeface="+mn-ea"/>
              <a:cs typeface="+mn-cs"/>
            </a:rPr>
            <a:t>HP</a:t>
          </a:r>
          <a:r>
            <a:rPr kumimoji="1" lang="ja-JP" altLang="en-US" sz="1400" b="1">
              <a:effectLst/>
              <a:latin typeface="+mn-lt"/>
              <a:ea typeface="+mn-ea"/>
              <a:cs typeface="+mn-cs"/>
            </a:rPr>
            <a:t>より</a:t>
          </a:r>
          <a:r>
            <a:rPr kumimoji="1" lang="en-US" altLang="ja-JP" sz="1400" b="1">
              <a:effectLst/>
              <a:latin typeface="+mn-lt"/>
              <a:ea typeface="+mn-ea"/>
              <a:cs typeface="+mn-cs"/>
            </a:rPr>
            <a:t>DL</a:t>
          </a:r>
          <a:r>
            <a:rPr kumimoji="1" lang="ja-JP" altLang="en-US" sz="1400" b="1">
              <a:effectLst/>
              <a:latin typeface="+mn-lt"/>
              <a:ea typeface="+mn-ea"/>
              <a:cs typeface="+mn-cs"/>
            </a:rPr>
            <a:t>出来ます。</a:t>
          </a:r>
          <a:endParaRPr kumimoji="1" lang="en-US" altLang="ja-JP" sz="1400" b="1"/>
        </a:p>
        <a:p>
          <a:pPr algn="ctr"/>
          <a:endParaRPr kumimoji="1" lang="en-US" altLang="ja-JP" sz="1400" b="1"/>
        </a:p>
        <a:p>
          <a:pPr algn="ctr"/>
          <a:r>
            <a:rPr kumimoji="1" lang="en-US" altLang="ja-JP" sz="1400" b="1"/>
            <a:t>SDS</a:t>
          </a:r>
          <a:r>
            <a:rPr kumimoji="1" lang="ja-JP" altLang="en-US" sz="1400" b="1"/>
            <a:t>・</a:t>
          </a:r>
          <a:r>
            <a:rPr kumimoji="1" lang="en-US" altLang="ja-JP" sz="1400" b="1"/>
            <a:t>F</a:t>
          </a:r>
          <a:r>
            <a:rPr kumimoji="1" lang="ja-JP" altLang="en-US" sz="1400" b="1"/>
            <a:t>★希望の方はこちら</a:t>
          </a:r>
          <a:endParaRPr kumimoji="1" lang="en-US" altLang="ja-JP" sz="1400" b="1"/>
        </a:p>
        <a:p>
          <a:pPr algn="ctr"/>
          <a:r>
            <a:rPr kumimoji="1" lang="ja-JP" altLang="en-US" sz="1200" b="1"/>
            <a:t>↓</a:t>
          </a:r>
        </a:p>
      </xdr:txBody>
    </xdr:sp>
    <xdr:clientData/>
  </xdr:twoCellAnchor>
  <xdr:twoCellAnchor>
    <xdr:from>
      <xdr:col>4</xdr:col>
      <xdr:colOff>194235</xdr:colOff>
      <xdr:row>59</xdr:row>
      <xdr:rowOff>60888</xdr:rowOff>
    </xdr:from>
    <xdr:to>
      <xdr:col>5</xdr:col>
      <xdr:colOff>1934881</xdr:colOff>
      <xdr:row>61</xdr:row>
      <xdr:rowOff>216648</xdr:rowOff>
    </xdr:to>
    <xdr:sp macro="" textlink="">
      <xdr:nvSpPr>
        <xdr:cNvPr id="9" name="正方形/長方形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61016FF-A64A-4E90-A7F9-2D5CBB7EA1CB}"/>
            </a:ext>
          </a:extLst>
        </xdr:cNvPr>
        <xdr:cNvSpPr/>
      </xdr:nvSpPr>
      <xdr:spPr bwMode="auto">
        <a:xfrm>
          <a:off x="6790764" y="17579417"/>
          <a:ext cx="2554941" cy="476996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9050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t" upright="1"/>
        <a:lstStyle/>
        <a:p>
          <a:pPr algn="ctr"/>
          <a:r>
            <a:rPr kumimoji="1" lang="en-US" altLang="ja-JP" sz="1400" b="1" u="sng">
              <a:solidFill>
                <a:srgbClr val="00B050"/>
              </a:solidFill>
            </a:rPr>
            <a:t>SDS</a:t>
          </a:r>
          <a:r>
            <a:rPr kumimoji="1" lang="ja-JP" altLang="en-US" sz="1400" b="1" u="sng">
              <a:solidFill>
                <a:srgbClr val="00B050"/>
              </a:solidFill>
            </a:rPr>
            <a:t>・証明書配布システム </a:t>
          </a:r>
          <a:r>
            <a:rPr kumimoji="1" lang="en-US" altLang="ja-JP" sz="1400" b="1" u="sng">
              <a:solidFill>
                <a:srgbClr val="00B050"/>
              </a:solidFill>
            </a:rPr>
            <a:t>(bond.co.jp)</a:t>
          </a:r>
          <a:endParaRPr kumimoji="1" lang="ja-JP" altLang="en-US" sz="1400" b="1" u="sng">
            <a:solidFill>
              <a:srgbClr val="00B050"/>
            </a:solidFill>
          </a:endParaRPr>
        </a:p>
      </xdr:txBody>
    </xdr:sp>
    <xdr:clientData/>
  </xdr:twoCellAnchor>
  <xdr:twoCellAnchor>
    <xdr:from>
      <xdr:col>5</xdr:col>
      <xdr:colOff>1942353</xdr:colOff>
      <xdr:row>56</xdr:row>
      <xdr:rowOff>44826</xdr:rowOff>
    </xdr:from>
    <xdr:to>
      <xdr:col>8</xdr:col>
      <xdr:colOff>762002</xdr:colOff>
      <xdr:row>59</xdr:row>
      <xdr:rowOff>43704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DC7B2FFE-B10A-40F1-96AA-517CA49F1FF7}"/>
            </a:ext>
          </a:extLst>
        </xdr:cNvPr>
        <xdr:cNvSpPr/>
      </xdr:nvSpPr>
      <xdr:spPr bwMode="auto">
        <a:xfrm>
          <a:off x="9353177" y="16547355"/>
          <a:ext cx="2547472" cy="1014878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9050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t" upright="1"/>
        <a:lstStyle/>
        <a:p>
          <a:pPr algn="ctr"/>
          <a:r>
            <a:rPr kumimoji="1" lang="ja-JP" altLang="en-US" sz="1400" b="1"/>
            <a:t>カタログも</a:t>
          </a:r>
          <a:r>
            <a:rPr kumimoji="1" lang="en-US" altLang="ja-JP" sz="1400" b="1"/>
            <a:t>HP</a:t>
          </a:r>
          <a:r>
            <a:rPr kumimoji="1" lang="ja-JP" altLang="en-US" sz="1400" b="1"/>
            <a:t>より</a:t>
          </a:r>
          <a:r>
            <a:rPr kumimoji="1" lang="en-US" altLang="ja-JP" sz="1400" b="1"/>
            <a:t>DL</a:t>
          </a:r>
          <a:r>
            <a:rPr kumimoji="1" lang="ja-JP" altLang="en-US" sz="1400" b="1"/>
            <a:t>出来ます。</a:t>
          </a:r>
          <a:endParaRPr kumimoji="1" lang="en-US" altLang="ja-JP" sz="1400" b="1"/>
        </a:p>
        <a:p>
          <a:pPr algn="ctr"/>
          <a:endParaRPr kumimoji="1" lang="en-US" altLang="ja-JP" sz="1400" b="1"/>
        </a:p>
        <a:p>
          <a:pPr algn="ctr"/>
          <a:r>
            <a:rPr kumimoji="1" lang="ja-JP" altLang="en-US" sz="1400" b="1"/>
            <a:t>デジタルカタログはこちら</a:t>
          </a:r>
          <a:endParaRPr kumimoji="1" lang="en-US" altLang="ja-JP" sz="1400" b="1"/>
        </a:p>
        <a:p>
          <a:pPr algn="ctr"/>
          <a:r>
            <a:rPr kumimoji="1" lang="ja-JP" altLang="en-US" sz="1200" b="1"/>
            <a:t>↓</a:t>
          </a:r>
        </a:p>
      </xdr:txBody>
    </xdr:sp>
    <xdr:clientData/>
  </xdr:twoCellAnchor>
  <xdr:twoCellAnchor>
    <xdr:from>
      <xdr:col>5</xdr:col>
      <xdr:colOff>1942359</xdr:colOff>
      <xdr:row>60</xdr:row>
      <xdr:rowOff>0</xdr:rowOff>
    </xdr:from>
    <xdr:to>
      <xdr:col>8</xdr:col>
      <xdr:colOff>769477</xdr:colOff>
      <xdr:row>61</xdr:row>
      <xdr:rowOff>222996</xdr:rowOff>
    </xdr:to>
    <xdr:sp macro="" textlink="">
      <xdr:nvSpPr>
        <xdr:cNvPr id="8" name="正方形/長方形 7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4BE9145-0101-4B6B-AFA8-4D1D406E75D9}"/>
            </a:ext>
          </a:extLst>
        </xdr:cNvPr>
        <xdr:cNvSpPr/>
      </xdr:nvSpPr>
      <xdr:spPr bwMode="auto">
        <a:xfrm>
          <a:off x="9353183" y="17585765"/>
          <a:ext cx="2554941" cy="476996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9050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t" upright="1"/>
        <a:lstStyle/>
        <a:p>
          <a:pPr algn="ctr"/>
          <a:r>
            <a:rPr kumimoji="1" lang="ja-JP" altLang="en-US" sz="1400" b="1" u="sng">
              <a:solidFill>
                <a:srgbClr val="00B050"/>
              </a:solidFill>
            </a:rPr>
            <a:t>カタログ一覧</a:t>
          </a:r>
          <a:endParaRPr kumimoji="1" lang="en-US" altLang="ja-JP" sz="1400" b="1" u="sng">
            <a:solidFill>
              <a:srgbClr val="00B050"/>
            </a:solidFill>
          </a:endParaRPr>
        </a:p>
        <a:p>
          <a:pPr algn="ctr"/>
          <a:r>
            <a:rPr kumimoji="1" lang="en-US" altLang="ja-JP" sz="1400" b="1" u="sng">
              <a:solidFill>
                <a:srgbClr val="00B050"/>
              </a:solidFill>
            </a:rPr>
            <a:t>(bond.co.jp)</a:t>
          </a:r>
          <a:endParaRPr kumimoji="1" lang="ja-JP" altLang="en-US" sz="1400" b="1" u="sng">
            <a:solidFill>
              <a:srgbClr val="00B05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381000</xdr:colOff>
      <xdr:row>13</xdr:row>
      <xdr:rowOff>57150</xdr:rowOff>
    </xdr:from>
    <xdr:to>
      <xdr:col>18</xdr:col>
      <xdr:colOff>180975</xdr:colOff>
      <xdr:row>14</xdr:row>
      <xdr:rowOff>66675</xdr:rowOff>
    </xdr:to>
    <xdr:sp macro="" textlink="">
      <xdr:nvSpPr>
        <xdr:cNvPr id="464791" name="正方形/長方形 17">
          <a:extLst>
            <a:ext uri="{FF2B5EF4-FFF2-40B4-BE49-F238E27FC236}">
              <a16:creationId xmlns:a16="http://schemas.microsoft.com/office/drawing/2014/main" id="{00000000-0008-0000-0200-000097170700}"/>
            </a:ext>
          </a:extLst>
        </xdr:cNvPr>
        <xdr:cNvSpPr>
          <a:spLocks noChangeArrowheads="1"/>
        </xdr:cNvSpPr>
      </xdr:nvSpPr>
      <xdr:spPr bwMode="auto">
        <a:xfrm>
          <a:off x="7200900" y="2628900"/>
          <a:ext cx="457200" cy="238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17</xdr:col>
      <xdr:colOff>95250</xdr:colOff>
      <xdr:row>13</xdr:row>
      <xdr:rowOff>57150</xdr:rowOff>
    </xdr:from>
    <xdr:to>
      <xdr:col>17</xdr:col>
      <xdr:colOff>523875</xdr:colOff>
      <xdr:row>15</xdr:row>
      <xdr:rowOff>285750</xdr:rowOff>
    </xdr:to>
    <xdr:sp macro="" textlink="">
      <xdr:nvSpPr>
        <xdr:cNvPr id="464792" name="下矢印 18">
          <a:extLst>
            <a:ext uri="{FF2B5EF4-FFF2-40B4-BE49-F238E27FC236}">
              <a16:creationId xmlns:a16="http://schemas.microsoft.com/office/drawing/2014/main" id="{00000000-0008-0000-0200-000098170700}"/>
            </a:ext>
          </a:extLst>
        </xdr:cNvPr>
        <xdr:cNvSpPr>
          <a:spLocks noChangeArrowheads="1"/>
        </xdr:cNvSpPr>
      </xdr:nvSpPr>
      <xdr:spPr bwMode="auto">
        <a:xfrm>
          <a:off x="6915150" y="2628900"/>
          <a:ext cx="428625" cy="647700"/>
        </a:xfrm>
        <a:prstGeom prst="downArrow">
          <a:avLst>
            <a:gd name="adj1" fmla="val 50000"/>
            <a:gd name="adj2" fmla="val 49279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18</xdr:col>
      <xdr:colOff>86140</xdr:colOff>
      <xdr:row>5</xdr:row>
      <xdr:rowOff>65690</xdr:rowOff>
    </xdr:from>
    <xdr:to>
      <xdr:col>25</xdr:col>
      <xdr:colOff>919371</xdr:colOff>
      <xdr:row>12</xdr:row>
      <xdr:rowOff>161193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6804992" y="913829"/>
          <a:ext cx="3920988" cy="1539990"/>
        </a:xfrm>
        <a:prstGeom prst="rect">
          <a:avLst/>
        </a:prstGeom>
        <a:solidFill>
          <a:schemeClr val="lt1"/>
        </a:solidFill>
        <a:ln w="3810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600" b="1" u="sng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出荷証明書　品名入力方法</a:t>
          </a:r>
          <a:endParaRPr kumimoji="1" lang="en-US" altLang="ja-JP" sz="1600" b="1" u="sng">
            <a:solidFill>
              <a:schemeClr val="dk1"/>
            </a:solidFill>
            <a:effectLst/>
            <a:latin typeface="游ゴシック" panose="020B0400000000000000" pitchFamily="50" charset="-128"/>
            <a:ea typeface="游ゴシック" panose="020B04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ja-JP" altLang="ja-JP" sz="400">
            <a:effectLst/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 algn="l"/>
          <a:r>
            <a:rPr kumimoji="1" lang="ja-JP" altLang="en-US" sz="1200" b="1">
              <a:latin typeface="游ゴシック" panose="020B0400000000000000" pitchFamily="50" charset="-128"/>
              <a:ea typeface="游ゴシック" panose="020B0400000000000000" pitchFamily="50" charset="-128"/>
              <a:cs typeface="メイリオ" panose="020B0604030504040204" pitchFamily="50" charset="-128"/>
            </a:rPr>
            <a:t>　ＮＯ入力」 に</a:t>
          </a:r>
          <a:r>
            <a:rPr kumimoji="1" lang="ja-JP" altLang="en-US" sz="1200" b="1">
              <a:ln>
                <a:noFill/>
              </a:ln>
              <a:latin typeface="游ゴシック" panose="020B0400000000000000" pitchFamily="50" charset="-128"/>
              <a:ea typeface="游ゴシック" panose="020B0400000000000000" pitchFamily="50" charset="-128"/>
              <a:cs typeface="メイリオ" panose="020B0604030504040204" pitchFamily="50" charset="-128"/>
            </a:rPr>
            <a:t>「ＮＯ入力一覧」  </a:t>
          </a:r>
          <a:r>
            <a:rPr kumimoji="1" lang="ja-JP" altLang="en-US" sz="1200" b="1">
              <a:latin typeface="游ゴシック" panose="020B0400000000000000" pitchFamily="50" charset="-128"/>
              <a:ea typeface="游ゴシック" panose="020B0400000000000000" pitchFamily="50" charset="-128"/>
              <a:cs typeface="メイリオ" panose="020B0604030504040204" pitchFamily="50" charset="-128"/>
            </a:rPr>
            <a:t>の   ＮＯ    </a:t>
          </a:r>
          <a:r>
            <a:rPr kumimoji="1" lang="ja-JP" altLang="en-US" sz="1200" b="1" baseline="0">
              <a:latin typeface="游ゴシック" panose="020B0400000000000000" pitchFamily="50" charset="-128"/>
              <a:ea typeface="游ゴシック" panose="020B0400000000000000" pitchFamily="50" charset="-128"/>
              <a:cs typeface="メイリオ" panose="020B0604030504040204" pitchFamily="50" charset="-128"/>
            </a:rPr>
            <a:t> </a:t>
          </a:r>
          <a:r>
            <a:rPr kumimoji="1" lang="ja-JP" altLang="en-US" sz="1200" b="1">
              <a:latin typeface="游ゴシック" panose="020B0400000000000000" pitchFamily="50" charset="-128"/>
              <a:ea typeface="游ゴシック" panose="020B0400000000000000" pitchFamily="50" charset="-128"/>
              <a:cs typeface="メイリオ" panose="020B0604030504040204" pitchFamily="50" charset="-128"/>
            </a:rPr>
            <a:t>を入力</a:t>
          </a:r>
          <a:endParaRPr kumimoji="1" lang="en-US" altLang="ja-JP" sz="1200" b="1">
            <a:latin typeface="游ゴシック" panose="020B0400000000000000" pitchFamily="50" charset="-128"/>
            <a:ea typeface="游ゴシック" panose="020B0400000000000000" pitchFamily="50" charset="-128"/>
            <a:cs typeface="メイリオ" panose="020B0604030504040204" pitchFamily="50" charset="-128"/>
          </a:endParaRPr>
        </a:p>
        <a:p>
          <a:pPr algn="l"/>
          <a:endParaRPr kumimoji="1" lang="en-US" altLang="ja-JP" sz="600" b="1">
            <a:latin typeface="游ゴシック" panose="020B0400000000000000" pitchFamily="50" charset="-128"/>
            <a:ea typeface="游ゴシック" panose="020B0400000000000000" pitchFamily="50" charset="-128"/>
            <a:cs typeface="メイリオ" panose="020B0604030504040204" pitchFamily="50" charset="-128"/>
          </a:endParaRPr>
        </a:p>
        <a:p>
          <a:pPr algn="l"/>
          <a:r>
            <a:rPr kumimoji="1" lang="ja-JP" altLang="en-US" sz="1200" b="0">
              <a:latin typeface="游ゴシック" panose="020B0400000000000000" pitchFamily="50" charset="-128"/>
              <a:ea typeface="游ゴシック" panose="020B0400000000000000" pitchFamily="50" charset="-128"/>
              <a:cs typeface="メイリオ" panose="020B0604030504040204" pitchFamily="50" charset="-128"/>
            </a:rPr>
            <a:t>製品名が無いものは「ＶＬＯＯＫ」タブを参照し      ＮＯ入力</a:t>
          </a:r>
          <a:endParaRPr kumimoji="1" lang="en-US" altLang="ja-JP" sz="1200" b="0">
            <a:latin typeface="游ゴシック" panose="020B0400000000000000" pitchFamily="50" charset="-128"/>
            <a:ea typeface="游ゴシック" panose="020B0400000000000000" pitchFamily="50" charset="-128"/>
            <a:cs typeface="メイリオ" panose="020B0604030504040204" pitchFamily="50" charset="-128"/>
          </a:endParaRPr>
        </a:p>
      </xdr:txBody>
    </xdr:sp>
    <xdr:clientData/>
  </xdr:twoCellAnchor>
  <xdr:twoCellAnchor>
    <xdr:from>
      <xdr:col>19</xdr:col>
      <xdr:colOff>62842</xdr:colOff>
      <xdr:row>8</xdr:row>
      <xdr:rowOff>14599</xdr:rowOff>
    </xdr:from>
    <xdr:to>
      <xdr:col>20</xdr:col>
      <xdr:colOff>570916</xdr:colOff>
      <xdr:row>9</xdr:row>
      <xdr:rowOff>113086</xdr:rowOff>
    </xdr:to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SpPr txBox="1"/>
      </xdr:nvSpPr>
      <xdr:spPr>
        <a:xfrm>
          <a:off x="6947346" y="1379573"/>
          <a:ext cx="899013" cy="330400"/>
        </a:xfrm>
        <a:prstGeom prst="rect">
          <a:avLst/>
        </a:prstGeom>
        <a:solidFill>
          <a:schemeClr val="bg1">
            <a:lumMod val="5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72000" tIns="36000" rIns="72000" bIns="36000" rtlCol="0" anchor="ctr"/>
        <a:lstStyle/>
        <a:p>
          <a:pPr algn="ctr"/>
          <a:r>
            <a:rPr kumimoji="1" lang="ja-JP" altLang="en-US" sz="1200" b="1">
              <a:solidFill>
                <a:srgbClr val="FFFF00"/>
              </a:solidFill>
              <a:latin typeface="+mj-ea"/>
              <a:ea typeface="+mj-ea"/>
              <a:cs typeface="メイリオ" panose="020B0604030504040204" pitchFamily="50" charset="-128"/>
            </a:rPr>
            <a:t>「ＮＯ入力」</a:t>
          </a:r>
          <a:endParaRPr kumimoji="1" lang="en-US" altLang="ja-JP" sz="1200" b="1">
            <a:solidFill>
              <a:srgbClr val="FFFF00"/>
            </a:solidFill>
            <a:latin typeface="+mj-ea"/>
            <a:ea typeface="+mj-ea"/>
            <a:cs typeface="メイリオ" panose="020B0604030504040204" pitchFamily="50" charset="-128"/>
          </a:endParaRPr>
        </a:p>
      </xdr:txBody>
    </xdr:sp>
    <xdr:clientData/>
  </xdr:twoCellAnchor>
  <xdr:twoCellAnchor>
    <xdr:from>
      <xdr:col>20</xdr:col>
      <xdr:colOff>781623</xdr:colOff>
      <xdr:row>8</xdr:row>
      <xdr:rowOff>18843</xdr:rowOff>
    </xdr:from>
    <xdr:to>
      <xdr:col>22</xdr:col>
      <xdr:colOff>238539</xdr:colOff>
      <xdr:row>9</xdr:row>
      <xdr:rowOff>119800</xdr:rowOff>
    </xdr:to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SpPr txBox="1"/>
      </xdr:nvSpPr>
      <xdr:spPr>
        <a:xfrm>
          <a:off x="8057066" y="1383817"/>
          <a:ext cx="1232708" cy="332870"/>
        </a:xfrm>
        <a:prstGeom prst="rect">
          <a:avLst/>
        </a:prstGeom>
        <a:solidFill>
          <a:schemeClr val="bg1"/>
        </a:solidFill>
        <a:ln w="190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72000" tIns="36000" rIns="72000" bIns="36000" rtlCol="0" anchor="ctr"/>
        <a:lstStyle/>
        <a:p>
          <a:pPr algn="ctr"/>
          <a:r>
            <a:rPr kumimoji="1" lang="ja-JP" altLang="en-US" sz="1200" b="1">
              <a:solidFill>
                <a:sysClr val="windowText" lastClr="000000"/>
              </a:solidFill>
              <a:latin typeface="+mj-ea"/>
              <a:ea typeface="+mj-ea"/>
              <a:cs typeface="メイリオ" panose="020B0604030504040204" pitchFamily="50" charset="-128"/>
            </a:rPr>
            <a:t>「ＮＯ入力一覧」</a:t>
          </a:r>
          <a:endParaRPr kumimoji="1" lang="en-US" altLang="ja-JP" sz="1200" b="1">
            <a:solidFill>
              <a:sysClr val="windowText" lastClr="000000"/>
            </a:solidFill>
            <a:latin typeface="+mj-ea"/>
            <a:ea typeface="+mj-ea"/>
            <a:cs typeface="メイリオ" panose="020B0604030504040204" pitchFamily="50" charset="-128"/>
          </a:endParaRPr>
        </a:p>
      </xdr:txBody>
    </xdr:sp>
    <xdr:clientData/>
  </xdr:twoCellAnchor>
  <xdr:twoCellAnchor>
    <xdr:from>
      <xdr:col>23</xdr:col>
      <xdr:colOff>174862</xdr:colOff>
      <xdr:row>8</xdr:row>
      <xdr:rowOff>10800</xdr:rowOff>
    </xdr:from>
    <xdr:to>
      <xdr:col>25</xdr:col>
      <xdr:colOff>298174</xdr:colOff>
      <xdr:row>9</xdr:row>
      <xdr:rowOff>108875</xdr:rowOff>
    </xdr:to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SpPr txBox="1"/>
      </xdr:nvSpPr>
      <xdr:spPr>
        <a:xfrm>
          <a:off x="9491140" y="1375774"/>
          <a:ext cx="613643" cy="329988"/>
        </a:xfrm>
        <a:prstGeom prst="rect">
          <a:avLst/>
        </a:prstGeom>
        <a:solidFill>
          <a:srgbClr val="FFFFCC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72000" tIns="36000" rIns="72000" bIns="36000" rtlCol="0" anchor="ctr"/>
        <a:lstStyle/>
        <a:p>
          <a:pPr algn="ctr"/>
          <a:r>
            <a:rPr kumimoji="1" lang="ja-JP" altLang="en-US" sz="1200" b="1">
              <a:solidFill>
                <a:sysClr val="windowText" lastClr="000000"/>
              </a:solidFill>
              <a:latin typeface="+mj-ea"/>
              <a:ea typeface="+mj-ea"/>
              <a:cs typeface="メイリオ" panose="020B0604030504040204" pitchFamily="50" charset="-128"/>
            </a:rPr>
            <a:t>「ＮＯ」</a:t>
          </a:r>
          <a:endParaRPr kumimoji="1" lang="en-US" altLang="ja-JP" sz="1200" b="1">
            <a:solidFill>
              <a:sysClr val="windowText" lastClr="000000"/>
            </a:solidFill>
            <a:latin typeface="+mj-ea"/>
            <a:ea typeface="+mj-ea"/>
            <a:cs typeface="メイリオ" panose="020B0604030504040204" pitchFamily="50" charset="-128"/>
          </a:endParaRPr>
        </a:p>
      </xdr:txBody>
    </xdr:sp>
    <xdr:clientData/>
  </xdr:twoCellAnchor>
  <xdr:twoCellAnchor>
    <xdr:from>
      <xdr:col>25</xdr:col>
      <xdr:colOff>973282</xdr:colOff>
      <xdr:row>4</xdr:row>
      <xdr:rowOff>125507</xdr:rowOff>
    </xdr:from>
    <xdr:to>
      <xdr:col>39</xdr:col>
      <xdr:colOff>115956</xdr:colOff>
      <xdr:row>12</xdr:row>
      <xdr:rowOff>215153</xdr:rowOff>
    </xdr:to>
    <xdr:sp macro="" textlink="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200-000020000000}"/>
            </a:ext>
          </a:extLst>
        </xdr:cNvPr>
        <xdr:cNvSpPr txBox="1"/>
      </xdr:nvSpPr>
      <xdr:spPr>
        <a:xfrm>
          <a:off x="10780670" y="824754"/>
          <a:ext cx="5534510" cy="1739152"/>
        </a:xfrm>
        <a:prstGeom prst="rect">
          <a:avLst/>
        </a:prstGeom>
        <a:solidFill>
          <a:schemeClr val="lt1"/>
        </a:solidFill>
        <a:ln w="3810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36000" bIns="36000" rtlCol="0" anchor="t"/>
        <a:lstStyle/>
        <a:p>
          <a:pPr algn="l">
            <a:lnSpc>
              <a:spcPts val="1800"/>
            </a:lnSpc>
          </a:pPr>
          <a:r>
            <a:rPr kumimoji="1" lang="ja-JP" altLang="en-US" sz="1200" b="1">
              <a:latin typeface="游ゴシック" panose="020B0400000000000000" pitchFamily="50" charset="-128"/>
              <a:ea typeface="游ゴシック" panose="020B0400000000000000" pitchFamily="50" charset="-128"/>
              <a:cs typeface="メイリオ" panose="020B0604030504040204" pitchFamily="50" charset="-128"/>
            </a:rPr>
            <a:t>ロット番号は以下の文字をコピーして品名の下に記載</a:t>
          </a:r>
          <a:endParaRPr kumimoji="1" lang="en-US" altLang="ja-JP" sz="1200" b="1">
            <a:latin typeface="游ゴシック" panose="020B0400000000000000" pitchFamily="50" charset="-128"/>
            <a:ea typeface="游ゴシック" panose="020B0400000000000000" pitchFamily="50" charset="-128"/>
            <a:cs typeface="メイリオ" panose="020B0604030504040204" pitchFamily="50" charset="-128"/>
          </a:endParaRPr>
        </a:p>
        <a:p>
          <a:pPr algn="l">
            <a:lnSpc>
              <a:spcPts val="1400"/>
            </a:lnSpc>
          </a:pPr>
          <a:r>
            <a:rPr kumimoji="1" lang="ja-JP" altLang="en-US" sz="1200" b="0">
              <a:latin typeface="+mj-ea"/>
              <a:ea typeface="+mj-ea"/>
              <a:cs typeface="メイリオ" panose="020B0604030504040204" pitchFamily="50" charset="-128"/>
            </a:rPr>
            <a:t>ロット</a:t>
          </a:r>
          <a:r>
            <a:rPr kumimoji="1" lang="en-US" altLang="ja-JP" sz="1200" b="0">
              <a:latin typeface="+mj-ea"/>
              <a:ea typeface="+mj-ea"/>
              <a:cs typeface="メイリオ" panose="020B0604030504040204" pitchFamily="50" charset="-128"/>
            </a:rPr>
            <a:t>:130903</a:t>
          </a:r>
          <a:r>
            <a:rPr kumimoji="1" lang="ja-JP" altLang="en-US" sz="1200" b="0">
              <a:latin typeface="+mj-ea"/>
              <a:ea typeface="+mj-ea"/>
              <a:cs typeface="メイリオ" panose="020B0604030504040204" pitchFamily="50" charset="-128"/>
            </a:rPr>
            <a:t>ＡＡ</a:t>
          </a:r>
          <a:r>
            <a:rPr kumimoji="1" lang="en-US" altLang="ja-JP" sz="1200" b="0">
              <a:latin typeface="+mj-ea"/>
              <a:ea typeface="+mj-ea"/>
              <a:cs typeface="メイリオ" panose="020B0604030504040204" pitchFamily="50" charset="-128"/>
            </a:rPr>
            <a:t>/130903</a:t>
          </a:r>
          <a:r>
            <a:rPr kumimoji="1" lang="ja-JP" altLang="en-US" sz="1200" b="0">
              <a:latin typeface="+mj-ea"/>
              <a:ea typeface="+mj-ea"/>
              <a:cs typeface="メイリオ" panose="020B0604030504040204" pitchFamily="50" charset="-128"/>
            </a:rPr>
            <a:t>ＢＡ</a:t>
          </a:r>
          <a:endParaRPr kumimoji="1" lang="en-US" altLang="ja-JP" sz="1200" b="0">
            <a:latin typeface="+mj-ea"/>
            <a:ea typeface="+mj-ea"/>
            <a:cs typeface="メイリオ" panose="020B0604030504040204" pitchFamily="50" charset="-128"/>
          </a:endParaRPr>
        </a:p>
        <a:p>
          <a:pPr algn="l">
            <a:lnSpc>
              <a:spcPts val="1400"/>
            </a:lnSpc>
          </a:pPr>
          <a:r>
            <a:rPr kumimoji="1" lang="ja-JP" altLang="en-US" sz="1200" b="0">
              <a:latin typeface="+mj-ea"/>
              <a:ea typeface="+mj-ea"/>
              <a:cs typeface="メイリオ" panose="020B0604030504040204" pitchFamily="50" charset="-128"/>
            </a:rPr>
            <a:t>記載例</a:t>
          </a:r>
          <a:endParaRPr kumimoji="1" lang="en-US" altLang="ja-JP" sz="1200" b="0">
            <a:latin typeface="+mj-ea"/>
            <a:ea typeface="+mj-ea"/>
            <a:cs typeface="メイリオ" panose="020B0604030504040204" pitchFamily="50" charset="-128"/>
          </a:endParaRPr>
        </a:p>
        <a:p>
          <a:pPr algn="l"/>
          <a:endParaRPr kumimoji="1" lang="en-US" altLang="ja-JP" sz="400" b="0">
            <a:latin typeface="+mj-ea"/>
            <a:ea typeface="+mj-ea"/>
            <a:cs typeface="メイリオ" panose="020B0604030504040204" pitchFamily="50" charset="-128"/>
          </a:endParaRPr>
        </a:p>
        <a:p>
          <a:pPr algn="l">
            <a:lnSpc>
              <a:spcPts val="1400"/>
            </a:lnSpc>
          </a:pPr>
          <a:endParaRPr kumimoji="1" lang="en-US" altLang="ja-JP" sz="1200" b="0">
            <a:latin typeface="+mj-ea"/>
            <a:ea typeface="+mj-ea"/>
            <a:cs typeface="メイリオ" panose="020B0604030504040204" pitchFamily="50" charset="-128"/>
          </a:endParaRPr>
        </a:p>
        <a:p>
          <a:pPr algn="l">
            <a:lnSpc>
              <a:spcPts val="1400"/>
            </a:lnSpc>
          </a:pPr>
          <a:endParaRPr kumimoji="1" lang="en-US" altLang="ja-JP" sz="1200" b="0">
            <a:latin typeface="+mj-ea"/>
            <a:ea typeface="+mj-ea"/>
            <a:cs typeface="メイリオ" panose="020B0604030504040204" pitchFamily="50" charset="-128"/>
          </a:endParaRPr>
        </a:p>
        <a:p>
          <a:pPr algn="l">
            <a:lnSpc>
              <a:spcPts val="1400"/>
            </a:lnSpc>
          </a:pPr>
          <a:endParaRPr kumimoji="1" lang="en-US" altLang="ja-JP" sz="1200" b="0">
            <a:latin typeface="+mj-ea"/>
            <a:ea typeface="+mj-ea"/>
            <a:cs typeface="メイリオ" panose="020B0604030504040204" pitchFamily="50" charset="-128"/>
          </a:endParaRPr>
        </a:p>
        <a:p>
          <a:pPr>
            <a:lnSpc>
              <a:spcPts val="1600"/>
            </a:lnSpc>
          </a:pPr>
          <a:r>
            <a:rPr kumimoji="1" lang="en-US" altLang="ja-JP" sz="1100" b="1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※</a:t>
          </a:r>
          <a:r>
            <a:rPr kumimoji="1" lang="ja-JP" altLang="ja-JP" sz="1100" b="1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品名・荷姿・単位を手入力するとセルが黄色になりますが</a:t>
          </a:r>
          <a:r>
            <a:rPr kumimoji="1" lang="ja-JP" altLang="en-US" sz="1100" b="1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、</a:t>
          </a:r>
          <a:r>
            <a:rPr kumimoji="1" lang="ja-JP" altLang="ja-JP" sz="1100" b="1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そのままコニシに依頼して下さい。</a:t>
          </a:r>
          <a:endParaRPr lang="ja-JP" altLang="ja-JP" sz="1200" b="1">
            <a:effectLst/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 algn="l">
            <a:lnSpc>
              <a:spcPts val="1300"/>
            </a:lnSpc>
          </a:pPr>
          <a:endParaRPr kumimoji="1" lang="en-US" altLang="ja-JP" sz="1200" b="0">
            <a:latin typeface="+mj-ea"/>
            <a:ea typeface="+mj-ea"/>
            <a:cs typeface="メイリオ" panose="020B0604030504040204" pitchFamily="50" charset="-128"/>
          </a:endParaRPr>
        </a:p>
        <a:p>
          <a:pPr algn="l">
            <a:lnSpc>
              <a:spcPts val="400"/>
            </a:lnSpc>
          </a:pPr>
          <a:endParaRPr kumimoji="1" lang="en-US" altLang="ja-JP" sz="400" b="0">
            <a:latin typeface="+mj-ea"/>
            <a:ea typeface="+mj-ea"/>
            <a:cs typeface="メイリオ" panose="020B0604030504040204" pitchFamily="50" charset="-128"/>
          </a:endParaRPr>
        </a:p>
      </xdr:txBody>
    </xdr:sp>
    <xdr:clientData/>
  </xdr:twoCellAnchor>
  <xdr:twoCellAnchor editAs="oneCell">
    <xdr:from>
      <xdr:col>25</xdr:col>
      <xdr:colOff>1093134</xdr:colOff>
      <xdr:row>8</xdr:row>
      <xdr:rowOff>41461</xdr:rowOff>
    </xdr:from>
    <xdr:to>
      <xdr:col>37</xdr:col>
      <xdr:colOff>410391</xdr:colOff>
      <xdr:row>10</xdr:row>
      <xdr:rowOff>204402</xdr:rowOff>
    </xdr:to>
    <xdr:pic>
      <xdr:nvPicPr>
        <xdr:cNvPr id="464798" name="図 28">
          <a:extLst>
            <a:ext uri="{FF2B5EF4-FFF2-40B4-BE49-F238E27FC236}">
              <a16:creationId xmlns:a16="http://schemas.microsoft.com/office/drawing/2014/main" id="{00000000-0008-0000-0200-00009E1707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720" t="48987" r="34674" b="38326"/>
        <a:stretch>
          <a:fillRect/>
        </a:stretch>
      </xdr:blipFill>
      <xdr:spPr bwMode="auto">
        <a:xfrm>
          <a:off x="10900074" y="1428301"/>
          <a:ext cx="4530426" cy="6201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595491</xdr:colOff>
      <xdr:row>14</xdr:row>
      <xdr:rowOff>40271</xdr:rowOff>
    </xdr:from>
    <xdr:to>
      <xdr:col>12</xdr:col>
      <xdr:colOff>86138</xdr:colOff>
      <xdr:row>15</xdr:row>
      <xdr:rowOff>145374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 txBox="1"/>
      </xdr:nvSpPr>
      <xdr:spPr>
        <a:xfrm>
          <a:off x="1516517" y="2796723"/>
          <a:ext cx="3413291" cy="297260"/>
        </a:xfrm>
        <a:prstGeom prst="rect">
          <a:avLst/>
        </a:prstGeom>
        <a:solidFill>
          <a:srgbClr val="FFFFFF"/>
        </a:solidFill>
        <a:ln w="285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>
              <a:latin typeface="游ゴシック" panose="020B0400000000000000" pitchFamily="50" charset="-128"/>
              <a:ea typeface="游ゴシック" panose="020B0400000000000000" pitchFamily="50" charset="-128"/>
              <a:cs typeface="メイリオ" panose="020B0604030504040204" pitchFamily="50" charset="-128"/>
            </a:rPr>
            <a:t>「出荷内容」より上は直接記入しないで下さい。</a:t>
          </a:r>
          <a:endParaRPr kumimoji="1" lang="en-US" altLang="ja-JP" sz="1200" b="0">
            <a:latin typeface="游ゴシック" panose="020B0400000000000000" pitchFamily="50" charset="-128"/>
            <a:ea typeface="游ゴシック" panose="020B0400000000000000" pitchFamily="50" charset="-128"/>
            <a:cs typeface="メイリオ" panose="020B0604030504040204" pitchFamily="50" charset="-128"/>
          </a:endParaRPr>
        </a:p>
      </xdr:txBody>
    </xdr:sp>
    <xdr:clientData fPrintsWithSheet="0"/>
  </xdr:twoCellAnchor>
  <xdr:twoCellAnchor>
    <xdr:from>
      <xdr:col>25</xdr:col>
      <xdr:colOff>566058</xdr:colOff>
      <xdr:row>0</xdr:row>
      <xdr:rowOff>49694</xdr:rowOff>
    </xdr:from>
    <xdr:to>
      <xdr:col>29</xdr:col>
      <xdr:colOff>248478</xdr:colOff>
      <xdr:row>4</xdr:row>
      <xdr:rowOff>87085</xdr:rowOff>
    </xdr:to>
    <xdr:sp macro="[0]!出荷証明内容コピー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10395858" y="49694"/>
          <a:ext cx="1892220" cy="712305"/>
        </a:xfrm>
        <a:prstGeom prst="rect">
          <a:avLst/>
        </a:prstGeom>
        <a:solidFill>
          <a:schemeClr val="bg1">
            <a:lumMod val="50000"/>
          </a:schemeClr>
        </a:solidFill>
        <a:ln w="9525" cmpd="sng">
          <a:solidFill>
            <a:schemeClr val="bg1">
              <a:lumMod val="9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900">
              <a:latin typeface="游ゴシック" panose="020B0400000000000000" pitchFamily="50" charset="-128"/>
              <a:ea typeface="游ゴシック" panose="020B0400000000000000" pitchFamily="50" charset="-128"/>
            </a:rPr>
            <a:t>！このボックスは触らない！</a:t>
          </a:r>
        </a:p>
        <a:p>
          <a:pPr algn="ctr"/>
          <a:r>
            <a:rPr kumimoji="1" lang="ja-JP" altLang="en-US" sz="900">
              <a:latin typeface="游ゴシック" panose="020B0400000000000000" pitchFamily="50" charset="-128"/>
              <a:ea typeface="游ゴシック" panose="020B0400000000000000" pitchFamily="50" charset="-128"/>
            </a:rPr>
            <a:t>出荷内容コピー</a:t>
          </a:r>
        </a:p>
      </xdr:txBody>
    </xdr:sp>
    <xdr:clientData/>
  </xdr:twoCellAnchor>
  <xdr:twoCellAnchor>
    <xdr:from>
      <xdr:col>0</xdr:col>
      <xdr:colOff>95250</xdr:colOff>
      <xdr:row>45</xdr:row>
      <xdr:rowOff>19050</xdr:rowOff>
    </xdr:from>
    <xdr:to>
      <xdr:col>17</xdr:col>
      <xdr:colOff>152400</xdr:colOff>
      <xdr:row>45</xdr:row>
      <xdr:rowOff>19050</xdr:rowOff>
    </xdr:to>
    <xdr:cxnSp macro="">
      <xdr:nvCxnSpPr>
        <xdr:cNvPr id="464801" name="直線コネクタ 4">
          <a:extLst>
            <a:ext uri="{FF2B5EF4-FFF2-40B4-BE49-F238E27FC236}">
              <a16:creationId xmlns:a16="http://schemas.microsoft.com/office/drawing/2014/main" id="{00000000-0008-0000-0200-0000A1170700}"/>
            </a:ext>
          </a:extLst>
        </xdr:cNvPr>
        <xdr:cNvCxnSpPr>
          <a:cxnSpLocks noChangeShapeType="1"/>
        </xdr:cNvCxnSpPr>
      </xdr:nvCxnSpPr>
      <xdr:spPr bwMode="auto">
        <a:xfrm>
          <a:off x="95250" y="10525125"/>
          <a:ext cx="6877050" cy="0"/>
        </a:xfrm>
        <a:prstGeom prst="line">
          <a:avLst/>
        </a:prstGeom>
        <a:noFill/>
        <a:ln w="9525" algn="ctr">
          <a:solidFill>
            <a:srgbClr val="7F7F7F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 fPrintsWithSheet="0"/>
  </xdr:twoCellAnchor>
  <xdr:twoCellAnchor>
    <xdr:from>
      <xdr:col>30</xdr:col>
      <xdr:colOff>49696</xdr:colOff>
      <xdr:row>0</xdr:row>
      <xdr:rowOff>57978</xdr:rowOff>
    </xdr:from>
    <xdr:to>
      <xdr:col>30</xdr:col>
      <xdr:colOff>1838740</xdr:colOff>
      <xdr:row>4</xdr:row>
      <xdr:rowOff>57979</xdr:rowOff>
    </xdr:to>
    <xdr:sp macro="[0]!出荷証明リンクきり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 bwMode="auto">
        <a:xfrm>
          <a:off x="13840239" y="57978"/>
          <a:ext cx="1789044" cy="712305"/>
        </a:xfrm>
        <a:prstGeom prst="rect">
          <a:avLst/>
        </a:prstGeom>
        <a:solidFill>
          <a:schemeClr val="bg1">
            <a:lumMod val="50000"/>
          </a:schemeClr>
        </a:solidFill>
        <a:ln w="9525" cap="flat" cmpd="sng" algn="ctr">
          <a:solidFill>
            <a:schemeClr val="bg1">
              <a:lumMod val="95000"/>
            </a:schemeClr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ctr"/>
          <a:r>
            <a:rPr kumimoji="1" lang="ja-JP" altLang="ja-JP" sz="900"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！このボックスは触らない！</a:t>
          </a:r>
          <a:endParaRPr lang="ja-JP" altLang="ja-JP" sz="900">
            <a:effectLst/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 algn="ctr"/>
          <a:r>
            <a:rPr kumimoji="1" lang="ja-JP" altLang="en-US" sz="900"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リンク切れます</a:t>
          </a:r>
          <a:endParaRPr kumimoji="1" lang="en-US" altLang="ja-JP" sz="900">
            <a:effectLst/>
            <a:latin typeface="游ゴシック" panose="020B0400000000000000" pitchFamily="50" charset="-128"/>
            <a:ea typeface="游ゴシック" panose="020B0400000000000000" pitchFamily="50" charset="-128"/>
            <a:cs typeface="+mn-cs"/>
          </a:endParaRPr>
        </a:p>
        <a:p>
          <a:pPr algn="ctr"/>
          <a:r>
            <a:rPr kumimoji="1" lang="ja-JP" altLang="en-US" sz="900">
              <a:latin typeface="游ゴシック" panose="020B0400000000000000" pitchFamily="50" charset="-128"/>
              <a:ea typeface="游ゴシック" panose="020B0400000000000000" pitchFamily="50" charset="-128"/>
            </a:rPr>
            <a:t>宛名、現場名コピー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241268</xdr:colOff>
      <xdr:row>4</xdr:row>
      <xdr:rowOff>22217</xdr:rowOff>
    </xdr:from>
    <xdr:to>
      <xdr:col>38</xdr:col>
      <xdr:colOff>68006</xdr:colOff>
      <xdr:row>13</xdr:row>
      <xdr:rowOff>28387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7216499" y="725602"/>
          <a:ext cx="4596565" cy="1830573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38100" cmpd="sng">
          <a:solidFill>
            <a:srgbClr val="00B0F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2400" b="1">
              <a:latin typeface="游ゴシック" panose="020B0400000000000000" pitchFamily="50" charset="-128"/>
              <a:ea typeface="游ゴシック" panose="020B0400000000000000" pitchFamily="50" charset="-128"/>
              <a:cs typeface="メイリオ" panose="020B0604030504040204" pitchFamily="50" charset="-128"/>
            </a:rPr>
            <a:t>シール保証書　作成見本</a:t>
          </a:r>
          <a:endParaRPr kumimoji="1" lang="en-US" altLang="ja-JP" sz="2400" b="1">
            <a:latin typeface="游ゴシック" panose="020B0400000000000000" pitchFamily="50" charset="-128"/>
            <a:ea typeface="游ゴシック" panose="020B0400000000000000" pitchFamily="50" charset="-128"/>
            <a:cs typeface="メイリオ" panose="020B0604030504040204" pitchFamily="50" charset="-128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2000" b="0">
              <a:latin typeface="游ゴシック" panose="020B0400000000000000" pitchFamily="50" charset="-128"/>
              <a:ea typeface="游ゴシック" panose="020B0400000000000000" pitchFamily="50" charset="-128"/>
              <a:cs typeface="メイリオ" panose="020B0604030504040204" pitchFamily="50" charset="-128"/>
            </a:rPr>
            <a:t>こちらのシートに書き込みはしないで下さい。</a:t>
          </a:r>
          <a:endParaRPr kumimoji="1" lang="en-US" altLang="ja-JP" sz="2000" b="0">
            <a:latin typeface="游ゴシック" panose="020B0400000000000000" pitchFamily="50" charset="-128"/>
            <a:ea typeface="游ゴシック" panose="020B0400000000000000" pitchFamily="50" charset="-128"/>
            <a:cs typeface="メイリオ" panose="020B0604030504040204" pitchFamily="50" charset="-128"/>
          </a:endParaRPr>
        </a:p>
      </xdr:txBody>
    </xdr:sp>
    <xdr:clientData/>
  </xdr:twoCellAnchor>
  <xdr:twoCellAnchor>
    <xdr:from>
      <xdr:col>38</xdr:col>
      <xdr:colOff>49091</xdr:colOff>
      <xdr:row>0</xdr:row>
      <xdr:rowOff>23446</xdr:rowOff>
    </xdr:from>
    <xdr:to>
      <xdr:col>40</xdr:col>
      <xdr:colOff>447038</xdr:colOff>
      <xdr:row>3</xdr:row>
      <xdr:rowOff>24815</xdr:rowOff>
    </xdr:to>
    <xdr:sp macro="[0]!シール保証書貼り付け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/>
      </xdr:nvSpPr>
      <xdr:spPr>
        <a:xfrm>
          <a:off x="11794149" y="23446"/>
          <a:ext cx="1775408" cy="521581"/>
        </a:xfrm>
        <a:prstGeom prst="rect">
          <a:avLst/>
        </a:prstGeom>
        <a:solidFill>
          <a:schemeClr val="bg1">
            <a:lumMod val="5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900">
              <a:latin typeface="游ゴシック" panose="020B0400000000000000" pitchFamily="50" charset="-128"/>
              <a:ea typeface="游ゴシック" panose="020B0400000000000000" pitchFamily="50" charset="-128"/>
            </a:rPr>
            <a:t>！このボックスは触らない！</a:t>
          </a:r>
          <a:endParaRPr kumimoji="1" lang="en-US" altLang="ja-JP" sz="900"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 algn="ctr"/>
          <a:r>
            <a:rPr kumimoji="1" lang="ja-JP" altLang="en-US" sz="900">
              <a:latin typeface="游ゴシック" panose="020B0400000000000000" pitchFamily="50" charset="-128"/>
              <a:ea typeface="游ゴシック" panose="020B0400000000000000" pitchFamily="50" charset="-128"/>
            </a:rPr>
            <a:t>リンクが全てきれます</a:t>
          </a:r>
        </a:p>
      </xdr:txBody>
    </xdr:sp>
    <xdr:clientData/>
  </xdr:twoCellAnchor>
  <xdr:twoCellAnchor>
    <xdr:from>
      <xdr:col>0</xdr:col>
      <xdr:colOff>0</xdr:colOff>
      <xdr:row>46</xdr:row>
      <xdr:rowOff>0</xdr:rowOff>
    </xdr:from>
    <xdr:to>
      <xdr:col>27</xdr:col>
      <xdr:colOff>41532</xdr:colOff>
      <xdr:row>46</xdr:row>
      <xdr:rowOff>0</xdr:rowOff>
    </xdr:to>
    <xdr:cxnSp macro="">
      <xdr:nvCxnSpPr>
        <xdr:cNvPr id="5" name="直線コネクタ 9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CxnSpPr>
          <a:cxnSpLocks noChangeShapeType="1"/>
        </xdr:cNvCxnSpPr>
      </xdr:nvCxnSpPr>
      <xdr:spPr bwMode="auto">
        <a:xfrm>
          <a:off x="0" y="10088217"/>
          <a:ext cx="7230836" cy="0"/>
        </a:xfrm>
        <a:prstGeom prst="line">
          <a:avLst/>
        </a:prstGeom>
        <a:noFill/>
        <a:ln w="9525" algn="ctr">
          <a:solidFill>
            <a:srgbClr val="7F7F7F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 fPrintsWithSheet="0"/>
  </xdr:twoCellAnchor>
  <xdr:twoCellAnchor>
    <xdr:from>
      <xdr:col>0</xdr:col>
      <xdr:colOff>6350</xdr:colOff>
      <xdr:row>92</xdr:row>
      <xdr:rowOff>0</xdr:rowOff>
    </xdr:from>
    <xdr:to>
      <xdr:col>27</xdr:col>
      <xdr:colOff>47882</xdr:colOff>
      <xdr:row>92</xdr:row>
      <xdr:rowOff>0</xdr:rowOff>
    </xdr:to>
    <xdr:cxnSp macro="">
      <xdr:nvCxnSpPr>
        <xdr:cNvPr id="7" name="直線コネクタ 9">
          <a:extLst>
            <a:ext uri="{FF2B5EF4-FFF2-40B4-BE49-F238E27FC236}">
              <a16:creationId xmlns:a16="http://schemas.microsoft.com/office/drawing/2014/main" id="{34D9F98C-FD4A-4AE8-8E90-C954E5AB452F}"/>
            </a:ext>
          </a:extLst>
        </xdr:cNvPr>
        <xdr:cNvCxnSpPr>
          <a:cxnSpLocks noChangeShapeType="1"/>
        </xdr:cNvCxnSpPr>
      </xdr:nvCxnSpPr>
      <xdr:spPr bwMode="auto">
        <a:xfrm>
          <a:off x="6350" y="19862800"/>
          <a:ext cx="6664582" cy="0"/>
        </a:xfrm>
        <a:prstGeom prst="line">
          <a:avLst/>
        </a:prstGeom>
        <a:noFill/>
        <a:ln w="9525" algn="ctr">
          <a:solidFill>
            <a:srgbClr val="7F7F7F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 fPrint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0</xdr:colOff>
      <xdr:row>42</xdr:row>
      <xdr:rowOff>9525</xdr:rowOff>
    </xdr:from>
    <xdr:to>
      <xdr:col>26</xdr:col>
      <xdr:colOff>0</xdr:colOff>
      <xdr:row>43</xdr:row>
      <xdr:rowOff>19050</xdr:rowOff>
    </xdr:to>
    <xdr:pic>
      <xdr:nvPicPr>
        <xdr:cNvPr id="453368" name="Picture 2" descr="conisilogo">
          <a:extLst>
            <a:ext uri="{FF2B5EF4-FFF2-40B4-BE49-F238E27FC236}">
              <a16:creationId xmlns:a16="http://schemas.microsoft.com/office/drawing/2014/main" id="{00000000-0008-0000-0500-0000F8EA06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91350" y="9048750"/>
          <a:ext cx="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249115</xdr:colOff>
      <xdr:row>4</xdr:row>
      <xdr:rowOff>29307</xdr:rowOff>
    </xdr:from>
    <xdr:to>
      <xdr:col>39</xdr:col>
      <xdr:colOff>190497</xdr:colOff>
      <xdr:row>13</xdr:row>
      <xdr:rowOff>36637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/>
      </xdr:nvSpPr>
      <xdr:spPr>
        <a:xfrm>
          <a:off x="7253653" y="732692"/>
          <a:ext cx="4410806" cy="1831733"/>
        </a:xfrm>
        <a:prstGeom prst="rect">
          <a:avLst/>
        </a:prstGeom>
        <a:solidFill>
          <a:srgbClr val="FFFF99"/>
        </a:solidFill>
        <a:ln w="38100" cmpd="sng">
          <a:solidFill>
            <a:srgbClr val="FFFF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2400" b="1">
              <a:latin typeface="游ゴシック" panose="020B0400000000000000" pitchFamily="50" charset="-128"/>
              <a:ea typeface="游ゴシック" panose="020B0400000000000000" pitchFamily="50" charset="-128"/>
              <a:cs typeface="メイリオ" panose="020B0604030504040204" pitchFamily="50" charset="-128"/>
            </a:rPr>
            <a:t>エポキシ保証書　作成見本</a:t>
          </a:r>
          <a:endParaRPr kumimoji="1" lang="en-US" altLang="ja-JP" sz="2400" b="1">
            <a:latin typeface="游ゴシック" panose="020B0400000000000000" pitchFamily="50" charset="-128"/>
            <a:ea typeface="游ゴシック" panose="020B0400000000000000" pitchFamily="50" charset="-128"/>
            <a:cs typeface="メイリオ" panose="020B0604030504040204" pitchFamily="50" charset="-128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2000" b="0">
              <a:latin typeface="游ゴシック" panose="020B0400000000000000" pitchFamily="50" charset="-128"/>
              <a:ea typeface="游ゴシック" panose="020B0400000000000000" pitchFamily="50" charset="-128"/>
              <a:cs typeface="メイリオ" panose="020B0604030504040204" pitchFamily="50" charset="-128"/>
            </a:rPr>
            <a:t>こちらのシートに書き込みはしないで下さい。</a:t>
          </a:r>
          <a:endParaRPr kumimoji="1" lang="en-US" altLang="ja-JP" sz="2000" b="0">
            <a:latin typeface="游ゴシック" panose="020B0400000000000000" pitchFamily="50" charset="-128"/>
            <a:ea typeface="游ゴシック" panose="020B0400000000000000" pitchFamily="50" charset="-128"/>
            <a:cs typeface="メイリオ" panose="020B0604030504040204" pitchFamily="50" charset="-128"/>
          </a:endParaRPr>
        </a:p>
      </xdr:txBody>
    </xdr:sp>
    <xdr:clientData/>
  </xdr:twoCellAnchor>
  <xdr:twoCellAnchor>
    <xdr:from>
      <xdr:col>38</xdr:col>
      <xdr:colOff>178395</xdr:colOff>
      <xdr:row>0</xdr:row>
      <xdr:rowOff>26440</xdr:rowOff>
    </xdr:from>
    <xdr:to>
      <xdr:col>42</xdr:col>
      <xdr:colOff>516072</xdr:colOff>
      <xdr:row>3</xdr:row>
      <xdr:rowOff>19749</xdr:rowOff>
    </xdr:to>
    <xdr:sp macro="[0]!エポ保証書貼り付け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/>
      </xdr:nvSpPr>
      <xdr:spPr>
        <a:xfrm>
          <a:off x="11366607" y="26440"/>
          <a:ext cx="1883657" cy="513521"/>
        </a:xfrm>
        <a:prstGeom prst="rect">
          <a:avLst/>
        </a:prstGeom>
        <a:solidFill>
          <a:schemeClr val="bg1">
            <a:lumMod val="5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900">
              <a:latin typeface="游ゴシック" panose="020B0400000000000000" pitchFamily="50" charset="-128"/>
              <a:ea typeface="游ゴシック" panose="020B0400000000000000" pitchFamily="50" charset="-128"/>
            </a:rPr>
            <a:t>！このボックスは触らない！</a:t>
          </a:r>
          <a:endParaRPr kumimoji="1" lang="en-US" altLang="ja-JP" sz="900"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 algn="ctr"/>
          <a:r>
            <a:rPr kumimoji="1" lang="ja-JP" altLang="en-US" sz="900">
              <a:latin typeface="游ゴシック" panose="020B0400000000000000" pitchFamily="50" charset="-128"/>
              <a:ea typeface="游ゴシック" panose="020B0400000000000000" pitchFamily="50" charset="-128"/>
            </a:rPr>
            <a:t>リンクが全てきれます</a:t>
          </a:r>
        </a:p>
      </xdr:txBody>
    </xdr:sp>
    <xdr:clientData/>
  </xdr:twoCellAnchor>
  <xdr:twoCellAnchor>
    <xdr:from>
      <xdr:col>26</xdr:col>
      <xdr:colOff>0</xdr:colOff>
      <xdr:row>89</xdr:row>
      <xdr:rowOff>9525</xdr:rowOff>
    </xdr:from>
    <xdr:to>
      <xdr:col>26</xdr:col>
      <xdr:colOff>0</xdr:colOff>
      <xdr:row>90</xdr:row>
      <xdr:rowOff>19050</xdr:rowOff>
    </xdr:to>
    <xdr:pic>
      <xdr:nvPicPr>
        <xdr:cNvPr id="453371" name="Picture 2" descr="conisilogo">
          <a:extLst>
            <a:ext uri="{FF2B5EF4-FFF2-40B4-BE49-F238E27FC236}">
              <a16:creationId xmlns:a16="http://schemas.microsoft.com/office/drawing/2014/main" id="{00000000-0008-0000-0500-0000FBEA06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91350" y="19259550"/>
          <a:ext cx="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47</xdr:row>
      <xdr:rowOff>9525</xdr:rowOff>
    </xdr:from>
    <xdr:to>
      <xdr:col>27</xdr:col>
      <xdr:colOff>19050</xdr:colOff>
      <xdr:row>47</xdr:row>
      <xdr:rowOff>9525</xdr:rowOff>
    </xdr:to>
    <xdr:cxnSp macro="">
      <xdr:nvCxnSpPr>
        <xdr:cNvPr id="453372" name="直線コネクタ 9">
          <a:extLst>
            <a:ext uri="{FF2B5EF4-FFF2-40B4-BE49-F238E27FC236}">
              <a16:creationId xmlns:a16="http://schemas.microsoft.com/office/drawing/2014/main" id="{00000000-0008-0000-0500-0000FCEA0600}"/>
            </a:ext>
          </a:extLst>
        </xdr:cNvPr>
        <xdr:cNvCxnSpPr>
          <a:cxnSpLocks noChangeShapeType="1"/>
        </xdr:cNvCxnSpPr>
      </xdr:nvCxnSpPr>
      <xdr:spPr bwMode="auto">
        <a:xfrm>
          <a:off x="0" y="10220325"/>
          <a:ext cx="7258050" cy="0"/>
        </a:xfrm>
        <a:prstGeom prst="line">
          <a:avLst/>
        </a:prstGeom>
        <a:noFill/>
        <a:ln w="9525" algn="ctr">
          <a:solidFill>
            <a:srgbClr val="7F7F7F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 fPrintsWithSheet="0"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34</xdr:col>
      <xdr:colOff>96403</xdr:colOff>
      <xdr:row>10</xdr:row>
      <xdr:rowOff>51865</xdr:rowOff>
    </xdr:from>
    <xdr:to>
      <xdr:col>36</xdr:col>
      <xdr:colOff>51579</xdr:colOff>
      <xdr:row>11</xdr:row>
      <xdr:rowOff>136628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2C1B87AE-DCB8-40D2-A091-C0DB6D4FFAEA}"/>
            </a:ext>
          </a:extLst>
        </xdr:cNvPr>
        <xdr:cNvSpPr/>
      </xdr:nvSpPr>
      <xdr:spPr>
        <a:xfrm>
          <a:off x="4489109" y="2621747"/>
          <a:ext cx="224117" cy="249116"/>
        </a:xfrm>
        <a:prstGeom prst="ellipse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44107</xdr:colOff>
      <xdr:row>22</xdr:row>
      <xdr:rowOff>1</xdr:rowOff>
    </xdr:from>
    <xdr:to>
      <xdr:col>15</xdr:col>
      <xdr:colOff>44107</xdr:colOff>
      <xdr:row>23</xdr:row>
      <xdr:rowOff>1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1B98C06C-5828-449D-B1B1-5EC42CC2B0F0}"/>
            </a:ext>
          </a:extLst>
        </xdr:cNvPr>
        <xdr:cNvSpPr/>
      </xdr:nvSpPr>
      <xdr:spPr>
        <a:xfrm>
          <a:off x="1680166" y="4437530"/>
          <a:ext cx="224117" cy="254000"/>
        </a:xfrm>
        <a:prstGeom prst="ellipse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44824</xdr:colOff>
      <xdr:row>21</xdr:row>
      <xdr:rowOff>14941</xdr:rowOff>
    </xdr:from>
    <xdr:to>
      <xdr:col>15</xdr:col>
      <xdr:colOff>44824</xdr:colOff>
      <xdr:row>21</xdr:row>
      <xdr:rowOff>264057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BD7376E7-0A49-4EA5-9A5F-7BD129408F79}"/>
            </a:ext>
          </a:extLst>
        </xdr:cNvPr>
        <xdr:cNvSpPr/>
      </xdr:nvSpPr>
      <xdr:spPr>
        <a:xfrm>
          <a:off x="1680883" y="4161117"/>
          <a:ext cx="224117" cy="249116"/>
        </a:xfrm>
        <a:prstGeom prst="ellipse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55</xdr:col>
      <xdr:colOff>291354</xdr:colOff>
      <xdr:row>0</xdr:row>
      <xdr:rowOff>149411</xdr:rowOff>
    </xdr:from>
    <xdr:to>
      <xdr:col>62</xdr:col>
      <xdr:colOff>29939</xdr:colOff>
      <xdr:row>7</xdr:row>
      <xdr:rowOff>136157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1C8B6BA3-2A31-461F-A53E-3602FAAC4809}"/>
            </a:ext>
          </a:extLst>
        </xdr:cNvPr>
        <xdr:cNvSpPr txBox="1"/>
      </xdr:nvSpPr>
      <xdr:spPr>
        <a:xfrm>
          <a:off x="7560236" y="149411"/>
          <a:ext cx="4220938" cy="1809570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38100" cmpd="sng">
          <a:solidFill>
            <a:srgbClr val="00B0F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2000" b="1">
              <a:latin typeface="游ゴシック" panose="020B0400000000000000" pitchFamily="50" charset="-128"/>
              <a:ea typeface="游ゴシック" panose="020B0400000000000000" pitchFamily="50" charset="-128"/>
              <a:cs typeface="メイリオ" panose="020B0604030504040204" pitchFamily="50" charset="-128"/>
            </a:rPr>
            <a:t>試験成績書は</a:t>
          </a:r>
          <a:r>
            <a:rPr kumimoji="1" lang="en-US" altLang="ja-JP" sz="2000" b="1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  <a:cs typeface="メイリオ" panose="020B0604030504040204" pitchFamily="50" charset="-128"/>
            </a:rPr>
            <a:t>Lot</a:t>
          </a:r>
          <a:r>
            <a:rPr kumimoji="1" lang="ja-JP" altLang="en-US" sz="2000" b="1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  <a:cs typeface="メイリオ" panose="020B0604030504040204" pitchFamily="50" charset="-128"/>
            </a:rPr>
            <a:t>番号</a:t>
          </a:r>
          <a:r>
            <a:rPr kumimoji="1" lang="ja-JP" altLang="en-US" sz="2000" b="1">
              <a:latin typeface="游ゴシック" panose="020B0400000000000000" pitchFamily="50" charset="-128"/>
              <a:ea typeface="游ゴシック" panose="020B0400000000000000" pitchFamily="50" charset="-128"/>
              <a:cs typeface="メイリオ" panose="020B0604030504040204" pitchFamily="50" charset="-128"/>
            </a:rPr>
            <a:t>が必要です。</a:t>
          </a:r>
          <a:endParaRPr kumimoji="1" lang="en-US" altLang="ja-JP" sz="2000" b="1">
            <a:latin typeface="游ゴシック" panose="020B0400000000000000" pitchFamily="50" charset="-128"/>
            <a:ea typeface="游ゴシック" panose="020B0400000000000000" pitchFamily="50" charset="-128"/>
            <a:cs typeface="メイリオ" panose="020B0604030504040204" pitchFamily="50" charset="-128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2000" b="0">
              <a:latin typeface="游ゴシック" panose="020B0400000000000000" pitchFamily="50" charset="-128"/>
              <a:ea typeface="游ゴシック" panose="020B0400000000000000" pitchFamily="50" charset="-128"/>
              <a:cs typeface="メイリオ" panose="020B0604030504040204" pitchFamily="50" charset="-128"/>
            </a:rPr>
            <a:t>依頼書に必ず</a:t>
          </a:r>
          <a:r>
            <a:rPr kumimoji="1" lang="en-US" altLang="ja-JP" sz="2000" b="0" u="sng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  <a:cs typeface="メイリオ" panose="020B0604030504040204" pitchFamily="50" charset="-128"/>
            </a:rPr>
            <a:t>Lot</a:t>
          </a:r>
          <a:r>
            <a:rPr kumimoji="1" lang="ja-JP" altLang="en-US" sz="2000" b="0" u="sng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  <a:cs typeface="メイリオ" panose="020B0604030504040204" pitchFamily="50" charset="-128"/>
            </a:rPr>
            <a:t>番号</a:t>
          </a:r>
          <a:r>
            <a:rPr kumimoji="1" lang="ja-JP" altLang="en-US" sz="2000" b="0">
              <a:latin typeface="游ゴシック" panose="020B0400000000000000" pitchFamily="50" charset="-128"/>
              <a:ea typeface="游ゴシック" panose="020B0400000000000000" pitchFamily="50" charset="-128"/>
              <a:cs typeface="メイリオ" panose="020B0604030504040204" pitchFamily="50" charset="-128"/>
            </a:rPr>
            <a:t>を記載してください。</a:t>
          </a:r>
          <a:r>
            <a:rPr kumimoji="1" lang="ja-JP" altLang="en-US" sz="2000" b="0">
              <a:solidFill>
                <a:srgbClr val="FDE8D7"/>
              </a:solidFill>
              <a:latin typeface="游ゴシック" panose="020B0400000000000000" pitchFamily="50" charset="-128"/>
              <a:ea typeface="游ゴシック" panose="020B0400000000000000" pitchFamily="50" charset="-128"/>
              <a:cs typeface="メイリオ" panose="020B0604030504040204" pitchFamily="50" charset="-128"/>
            </a:rPr>
            <a:t>　　</a:t>
          </a:r>
          <a:endParaRPr kumimoji="1" lang="en-US" altLang="ja-JP" sz="2000" b="0">
            <a:solidFill>
              <a:srgbClr val="FDE8D7"/>
            </a:solidFill>
            <a:latin typeface="游ゴシック" panose="020B0400000000000000" pitchFamily="50" charset="-128"/>
            <a:ea typeface="游ゴシック" panose="020B0400000000000000" pitchFamily="50" charset="-128"/>
            <a:cs typeface="メイリオ" panose="020B0604030504040204" pitchFamily="50" charset="-128"/>
          </a:endParaRPr>
        </a:p>
      </xdr:txBody>
    </xdr:sp>
    <xdr:clientData/>
  </xdr:twoCellAnchor>
  <xdr:twoCellAnchor>
    <xdr:from>
      <xdr:col>28</xdr:col>
      <xdr:colOff>52295</xdr:colOff>
      <xdr:row>21</xdr:row>
      <xdr:rowOff>44823</xdr:rowOff>
    </xdr:from>
    <xdr:to>
      <xdr:col>30</xdr:col>
      <xdr:colOff>7470</xdr:colOff>
      <xdr:row>22</xdr:row>
      <xdr:rowOff>2586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E6343877-90B1-4727-BDB8-1394ADB7ABB8}"/>
            </a:ext>
          </a:extLst>
        </xdr:cNvPr>
        <xdr:cNvSpPr/>
      </xdr:nvSpPr>
      <xdr:spPr>
        <a:xfrm>
          <a:off x="3638177" y="4190999"/>
          <a:ext cx="224117" cy="249116"/>
        </a:xfrm>
        <a:prstGeom prst="ellipse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7.bin"/><Relationship Id="rId1" Type="http://schemas.openxmlformats.org/officeDocument/2006/relationships/printerSettings" Target="../printerSettings/printerSettings6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1"/>
  <dimension ref="A1"/>
  <sheetViews>
    <sheetView showGridLines="0" showRowColHeaders="0" showZeros="0" showOutlineSymbols="0" topLeftCell="B61489" zoomScaleSheetLayoutView="4" workbookViewId="0"/>
  </sheetViews>
  <sheetFormatPr defaultRowHeight="13.5"/>
  <sheetData/>
  <customSheetViews>
    <customSheetView guid="{86457F82-A62D-4BFE-B50F-60A7B0C8B811}" showGridLines="0" showRowCol="0" outlineSymbols="0" zeroValues="0" state="veryHidden" topLeftCell="B61489">
      <pageMargins left="0.75" right="0.75" top="1" bottom="1" header="0.51200000000000001" footer="0.51200000000000001"/>
      <headerFooter alignWithMargins="0"/>
    </customSheetView>
  </customSheetViews>
  <phoneticPr fontId="2"/>
  <pageMargins left="0.75" right="0.75" top="1" bottom="1" header="0.51200000000000001" footer="0.5120000000000000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autoPageBreaks="0" fitToPage="1"/>
  </sheetPr>
  <dimension ref="A1:DX97"/>
  <sheetViews>
    <sheetView showGridLines="0" showZeros="0" tabSelected="1" zoomScale="85" zoomScaleNormal="85" workbookViewId="0">
      <selection activeCell="C3" sqref="C3"/>
    </sheetView>
  </sheetViews>
  <sheetFormatPr defaultColWidth="9" defaultRowHeight="13.5"/>
  <cols>
    <col min="1" max="1" width="2.25" customWidth="1"/>
    <col min="2" max="2" width="23.375" customWidth="1"/>
    <col min="3" max="3" width="59.5" customWidth="1"/>
    <col min="4" max="4" width="9.5" customWidth="1"/>
    <col min="5" max="5" width="11.625" style="189" customWidth="1"/>
    <col min="6" max="6" width="35.375" customWidth="1"/>
    <col min="9" max="9" width="24.75" customWidth="1"/>
    <col min="10" max="80" width="9" style="53"/>
  </cols>
  <sheetData>
    <row r="1" spans="1:9" ht="30" customHeight="1" thickBot="1">
      <c r="A1" s="53"/>
      <c r="B1" s="317"/>
      <c r="C1" s="316" t="s">
        <v>300</v>
      </c>
      <c r="D1" s="283"/>
      <c r="E1" s="283"/>
      <c r="F1" s="315" t="s">
        <v>292</v>
      </c>
    </row>
    <row r="2" spans="1:9" ht="25.15" customHeight="1" thickBot="1">
      <c r="A2" s="53"/>
      <c r="B2" s="70" t="s">
        <v>96</v>
      </c>
      <c r="C2" s="49" t="s">
        <v>106</v>
      </c>
      <c r="D2" s="53"/>
      <c r="E2" s="182"/>
      <c r="F2" s="67" t="s">
        <v>207</v>
      </c>
      <c r="G2" s="53"/>
      <c r="H2" s="53"/>
      <c r="I2" s="53"/>
    </row>
    <row r="3" spans="1:9" ht="25.15" customHeight="1" thickBot="1">
      <c r="A3" s="53"/>
      <c r="B3" s="157" t="s">
        <v>216</v>
      </c>
      <c r="C3" s="190"/>
      <c r="D3" s="53"/>
      <c r="E3" s="183"/>
      <c r="F3" s="74" t="s">
        <v>98</v>
      </c>
      <c r="G3" s="53"/>
      <c r="H3" s="53"/>
      <c r="I3" s="53"/>
    </row>
    <row r="4" spans="1:9" ht="25.15" customHeight="1" thickTop="1">
      <c r="A4" s="53"/>
      <c r="B4" s="201" t="s">
        <v>224</v>
      </c>
      <c r="C4" s="202"/>
      <c r="D4" s="180" t="s">
        <v>231</v>
      </c>
      <c r="E4" s="184" t="s">
        <v>212</v>
      </c>
      <c r="F4" s="158" t="s">
        <v>97</v>
      </c>
      <c r="G4" s="159" t="s">
        <v>94</v>
      </c>
      <c r="H4" s="53"/>
      <c r="I4" s="53"/>
    </row>
    <row r="5" spans="1:9" ht="25.15" customHeight="1">
      <c r="A5" s="53"/>
      <c r="B5" s="12" t="s">
        <v>234</v>
      </c>
      <c r="C5" s="47"/>
      <c r="D5" s="53"/>
      <c r="E5" s="183"/>
      <c r="F5" s="74" t="s">
        <v>100</v>
      </c>
      <c r="G5" s="53"/>
      <c r="H5" s="53"/>
      <c r="I5" s="53"/>
    </row>
    <row r="6" spans="1:9" ht="25.15" customHeight="1" thickBot="1">
      <c r="A6" s="53"/>
      <c r="B6" s="203" t="s">
        <v>233</v>
      </c>
      <c r="C6" s="204"/>
      <c r="D6" s="53"/>
      <c r="E6" s="183"/>
      <c r="F6" s="74" t="s">
        <v>99</v>
      </c>
      <c r="G6" s="53"/>
      <c r="H6" s="53"/>
      <c r="I6" s="53"/>
    </row>
    <row r="7" spans="1:9" ht="25.15" customHeight="1" thickTop="1">
      <c r="A7" s="53"/>
      <c r="B7" s="273" t="s">
        <v>225</v>
      </c>
      <c r="C7" s="205"/>
      <c r="D7" s="208" t="s">
        <v>231</v>
      </c>
      <c r="E7" s="184" t="s">
        <v>212</v>
      </c>
      <c r="F7" s="161" t="s">
        <v>230</v>
      </c>
      <c r="G7" s="208" t="s">
        <v>228</v>
      </c>
      <c r="H7" s="53"/>
      <c r="I7" s="53"/>
    </row>
    <row r="8" spans="1:9" ht="25.15" customHeight="1">
      <c r="A8" s="53"/>
      <c r="B8" s="274" t="s">
        <v>232</v>
      </c>
      <c r="C8" s="206"/>
      <c r="D8" s="53"/>
      <c r="E8" s="183"/>
      <c r="F8" s="74" t="s">
        <v>237</v>
      </c>
      <c r="G8" s="53"/>
      <c r="H8" s="53"/>
      <c r="I8" s="53"/>
    </row>
    <row r="9" spans="1:9" ht="25.15" customHeight="1" thickBot="1">
      <c r="A9" s="53"/>
      <c r="B9" s="275" t="s">
        <v>235</v>
      </c>
      <c r="C9" s="207"/>
      <c r="D9" s="53"/>
      <c r="E9" s="183"/>
      <c r="F9" s="74" t="s">
        <v>236</v>
      </c>
      <c r="G9" s="53"/>
      <c r="H9" s="53"/>
      <c r="I9" s="53"/>
    </row>
    <row r="10" spans="1:9" ht="25.15" customHeight="1" thickTop="1">
      <c r="A10" s="53"/>
      <c r="B10" s="200" t="s">
        <v>215</v>
      </c>
      <c r="C10" s="48"/>
      <c r="D10" s="53"/>
      <c r="E10" s="183"/>
      <c r="F10" s="75">
        <v>44652</v>
      </c>
      <c r="G10" s="53"/>
      <c r="H10" s="53"/>
      <c r="I10" s="53"/>
    </row>
    <row r="11" spans="1:9" ht="15" customHeight="1" thickBot="1">
      <c r="A11" s="53"/>
      <c r="B11" s="54"/>
      <c r="C11" s="55"/>
      <c r="D11" s="53"/>
      <c r="E11" s="183"/>
      <c r="F11" s="53"/>
      <c r="G11" s="53"/>
      <c r="H11" s="53"/>
      <c r="I11" s="53"/>
    </row>
    <row r="12" spans="1:9" ht="25.15" customHeight="1" thickBot="1">
      <c r="A12" s="53"/>
      <c r="B12" s="198" t="s">
        <v>104</v>
      </c>
      <c r="C12" s="216" t="s">
        <v>205</v>
      </c>
      <c r="D12" s="53"/>
      <c r="E12" s="183"/>
      <c r="F12" s="199" t="s">
        <v>207</v>
      </c>
      <c r="G12" s="53"/>
      <c r="H12" s="53"/>
      <c r="I12" s="53"/>
    </row>
    <row r="13" spans="1:9" ht="25.15" customHeight="1" thickBot="1">
      <c r="A13" s="53"/>
      <c r="B13" s="209" t="s">
        <v>216</v>
      </c>
      <c r="C13" s="190">
        <f>C3</f>
        <v>0</v>
      </c>
      <c r="D13" s="53"/>
      <c r="E13" s="184" t="s">
        <v>211</v>
      </c>
      <c r="F13" s="76" t="s">
        <v>209</v>
      </c>
      <c r="G13" s="53"/>
      <c r="H13" s="53"/>
      <c r="I13" s="53"/>
    </row>
    <row r="14" spans="1:9" ht="25.15" customHeight="1" thickTop="1">
      <c r="A14" s="53"/>
      <c r="B14" s="213" t="s">
        <v>226</v>
      </c>
      <c r="C14" s="202">
        <f>C4</f>
        <v>0</v>
      </c>
      <c r="D14" s="156" t="str">
        <f>D4</f>
        <v>御中</v>
      </c>
      <c r="E14" s="184" t="s">
        <v>211</v>
      </c>
      <c r="F14" s="127" t="s">
        <v>208</v>
      </c>
      <c r="G14" s="159" t="s">
        <v>94</v>
      </c>
      <c r="H14" s="53"/>
      <c r="I14" s="53"/>
    </row>
    <row r="15" spans="1:9" ht="25.15" customHeight="1" thickBot="1">
      <c r="A15" s="53"/>
      <c r="B15" s="214" t="s">
        <v>233</v>
      </c>
      <c r="C15" s="204">
        <f>C6</f>
        <v>0</v>
      </c>
      <c r="D15" s="181"/>
      <c r="E15" s="184" t="s">
        <v>211</v>
      </c>
      <c r="F15" s="76" t="s">
        <v>210</v>
      </c>
      <c r="G15" s="53"/>
      <c r="H15" s="53"/>
      <c r="I15" s="53"/>
    </row>
    <row r="16" spans="1:9" ht="25.15" customHeight="1" thickTop="1">
      <c r="A16" s="53"/>
      <c r="B16" s="273" t="s">
        <v>227</v>
      </c>
      <c r="C16" s="215" t="str">
        <f>C7&amp;""</f>
        <v/>
      </c>
      <c r="D16" s="208" t="str">
        <f>D7</f>
        <v>御中</v>
      </c>
      <c r="E16" s="184" t="s">
        <v>211</v>
      </c>
      <c r="F16" s="161" t="s">
        <v>229</v>
      </c>
      <c r="G16" s="162" t="s">
        <v>228</v>
      </c>
      <c r="H16" s="53"/>
      <c r="I16" s="53"/>
    </row>
    <row r="17" spans="1:128" ht="25.15" customHeight="1" thickBot="1">
      <c r="A17" s="53"/>
      <c r="B17" s="275" t="s">
        <v>235</v>
      </c>
      <c r="C17" s="207" t="str">
        <f>C9&amp;""</f>
        <v/>
      </c>
      <c r="D17" s="53"/>
      <c r="E17" s="184" t="s">
        <v>211</v>
      </c>
      <c r="F17" s="76" t="s">
        <v>262</v>
      </c>
      <c r="G17" s="53"/>
      <c r="H17" s="53"/>
      <c r="I17" s="53"/>
    </row>
    <row r="18" spans="1:128" ht="25.15" customHeight="1" thickTop="1">
      <c r="A18" s="53"/>
      <c r="B18" s="211" t="s">
        <v>215</v>
      </c>
      <c r="C18" s="197"/>
      <c r="D18" s="53"/>
      <c r="E18" s="185"/>
      <c r="F18" s="77">
        <v>44682</v>
      </c>
      <c r="G18" s="53"/>
      <c r="H18" s="53"/>
      <c r="I18" s="53"/>
    </row>
    <row r="19" spans="1:128" ht="25.15" customHeight="1">
      <c r="A19" s="53"/>
      <c r="B19" s="212" t="s">
        <v>92</v>
      </c>
      <c r="C19" s="45"/>
      <c r="D19" s="53"/>
      <c r="E19" s="185"/>
      <c r="F19" s="77" t="s">
        <v>214</v>
      </c>
      <c r="G19" s="53"/>
      <c r="H19" s="53"/>
      <c r="I19" s="53"/>
    </row>
    <row r="20" spans="1:128" ht="25.15" customHeight="1">
      <c r="A20" s="53"/>
      <c r="B20" s="212" t="s">
        <v>202</v>
      </c>
      <c r="C20" s="45"/>
      <c r="D20" s="53"/>
      <c r="E20" s="185"/>
      <c r="F20" s="77" t="s">
        <v>203</v>
      </c>
      <c r="G20" s="53"/>
      <c r="H20" s="53"/>
      <c r="I20" s="53"/>
    </row>
    <row r="21" spans="1:128" ht="25.15" customHeight="1">
      <c r="A21" s="53"/>
      <c r="B21" s="212" t="s">
        <v>200</v>
      </c>
      <c r="C21" s="45"/>
      <c r="D21" s="53"/>
      <c r="E21" s="185"/>
      <c r="F21" s="77" t="s">
        <v>204</v>
      </c>
      <c r="G21" s="53"/>
      <c r="H21" s="53"/>
      <c r="I21" s="53"/>
    </row>
    <row r="22" spans="1:128" ht="25.15" customHeight="1">
      <c r="A22" s="53"/>
      <c r="B22" s="209" t="s">
        <v>201</v>
      </c>
      <c r="C22" s="46"/>
      <c r="D22" s="53"/>
      <c r="E22" s="185"/>
      <c r="F22" s="77" t="s">
        <v>221</v>
      </c>
      <c r="G22" s="53"/>
      <c r="H22" s="53"/>
      <c r="I22" s="53"/>
    </row>
    <row r="23" spans="1:128" ht="25.15" customHeight="1">
      <c r="A23" s="53"/>
      <c r="B23" s="209" t="s">
        <v>93</v>
      </c>
      <c r="C23" s="46"/>
      <c r="D23" s="72"/>
      <c r="E23" s="182"/>
      <c r="F23" s="77">
        <v>44621</v>
      </c>
      <c r="G23" s="53"/>
      <c r="H23" s="53"/>
      <c r="I23" s="53"/>
    </row>
    <row r="24" spans="1:128" ht="25.15" customHeight="1">
      <c r="A24" s="53"/>
      <c r="B24" s="210" t="s">
        <v>219</v>
      </c>
      <c r="C24" s="128"/>
      <c r="D24" s="130" t="s">
        <v>220</v>
      </c>
      <c r="E24" s="182"/>
      <c r="F24" s="129">
        <v>5</v>
      </c>
      <c r="G24" s="53"/>
      <c r="H24" s="53"/>
      <c r="I24" s="53"/>
    </row>
    <row r="25" spans="1:128" s="53" customFormat="1" ht="15" customHeight="1" thickBot="1">
      <c r="B25" s="65"/>
      <c r="C25" s="66"/>
      <c r="D25" s="56"/>
      <c r="E25" s="182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</row>
    <row r="26" spans="1:128" ht="25.15" customHeight="1" thickBot="1">
      <c r="A26" s="53"/>
      <c r="B26" s="71" t="s">
        <v>105</v>
      </c>
      <c r="C26" s="217" t="s">
        <v>206</v>
      </c>
      <c r="D26" s="53"/>
      <c r="E26" s="182"/>
      <c r="F26" s="68" t="s">
        <v>207</v>
      </c>
      <c r="G26" s="53"/>
      <c r="H26" s="53"/>
      <c r="I26" s="53"/>
    </row>
    <row r="27" spans="1:128" ht="25.15" customHeight="1" thickBot="1">
      <c r="A27" s="53"/>
      <c r="B27" s="160" t="s">
        <v>216</v>
      </c>
      <c r="C27" s="190" t="str">
        <f>C3&amp;""</f>
        <v/>
      </c>
      <c r="D27" s="53"/>
      <c r="E27" s="184" t="s">
        <v>211</v>
      </c>
      <c r="F27" s="76" t="s">
        <v>209</v>
      </c>
      <c r="G27" s="53"/>
      <c r="H27" s="53"/>
      <c r="I27" s="53"/>
    </row>
    <row r="28" spans="1:128" ht="25.15" customHeight="1" thickTop="1">
      <c r="A28" s="53"/>
      <c r="B28" s="219" t="s">
        <v>226</v>
      </c>
      <c r="C28" s="202">
        <f>C4</f>
        <v>0</v>
      </c>
      <c r="D28" s="180" t="str">
        <f>D4&amp;""</f>
        <v>御中</v>
      </c>
      <c r="E28" s="184" t="s">
        <v>211</v>
      </c>
      <c r="F28" s="127" t="s">
        <v>208</v>
      </c>
      <c r="G28" s="159" t="s">
        <v>94</v>
      </c>
      <c r="H28" s="53"/>
      <c r="I28" s="53"/>
    </row>
    <row r="29" spans="1:128" ht="25.15" customHeight="1" thickBot="1">
      <c r="A29" s="53"/>
      <c r="B29" s="220" t="s">
        <v>233</v>
      </c>
      <c r="C29" s="204">
        <f>C6</f>
        <v>0</v>
      </c>
      <c r="D29" s="53"/>
      <c r="E29" s="184" t="s">
        <v>211</v>
      </c>
      <c r="F29" s="76" t="s">
        <v>210</v>
      </c>
      <c r="G29" s="53"/>
      <c r="H29" s="53"/>
      <c r="I29" s="53"/>
    </row>
    <row r="30" spans="1:128" ht="25.15" customHeight="1" thickTop="1">
      <c r="A30" s="53"/>
      <c r="B30" s="273" t="s">
        <v>227</v>
      </c>
      <c r="C30" s="215" t="str">
        <f>C7&amp;""</f>
        <v/>
      </c>
      <c r="D30" s="208" t="str">
        <f>D7&amp;""</f>
        <v>御中</v>
      </c>
      <c r="E30" s="184" t="s">
        <v>211</v>
      </c>
      <c r="F30" s="161" t="s">
        <v>229</v>
      </c>
      <c r="G30" s="162" t="s">
        <v>228</v>
      </c>
      <c r="H30" s="53"/>
      <c r="I30" s="53"/>
    </row>
    <row r="31" spans="1:128" ht="25.15" customHeight="1" thickBot="1">
      <c r="A31" s="53"/>
      <c r="B31" s="275" t="s">
        <v>235</v>
      </c>
      <c r="C31" s="207" t="str">
        <f>C9&amp;""</f>
        <v/>
      </c>
      <c r="D31" s="53"/>
      <c r="E31" s="184" t="s">
        <v>211</v>
      </c>
      <c r="F31" s="76" t="s">
        <v>262</v>
      </c>
      <c r="G31" s="53"/>
      <c r="H31" s="53"/>
      <c r="I31" s="53"/>
    </row>
    <row r="32" spans="1:128" ht="25.15" customHeight="1" thickTop="1">
      <c r="A32" s="53"/>
      <c r="B32" s="221" t="s">
        <v>215</v>
      </c>
      <c r="C32" s="197"/>
      <c r="D32" s="53"/>
      <c r="E32" s="185"/>
      <c r="F32" s="77">
        <v>44682</v>
      </c>
      <c r="G32" s="53"/>
      <c r="H32" s="53"/>
      <c r="I32" s="53"/>
    </row>
    <row r="33" spans="1:128" ht="25.15" customHeight="1">
      <c r="A33" s="53"/>
      <c r="B33" s="194" t="s">
        <v>92</v>
      </c>
      <c r="C33" s="45">
        <f>C19</f>
        <v>0</v>
      </c>
      <c r="D33" s="53"/>
      <c r="E33" s="185"/>
      <c r="F33" s="77" t="s">
        <v>214</v>
      </c>
      <c r="G33" s="53"/>
      <c r="H33" s="53"/>
      <c r="I33" s="53"/>
    </row>
    <row r="34" spans="1:128" ht="25.15" customHeight="1">
      <c r="A34" s="53"/>
      <c r="B34" s="194" t="s">
        <v>202</v>
      </c>
      <c r="C34" s="45"/>
      <c r="D34" s="53"/>
      <c r="E34" s="185"/>
      <c r="F34" s="77" t="s">
        <v>95</v>
      </c>
      <c r="G34" s="53"/>
      <c r="H34" s="53"/>
      <c r="I34" s="53"/>
    </row>
    <row r="35" spans="1:128" ht="25.15" customHeight="1">
      <c r="A35" s="53"/>
      <c r="B35" s="194" t="s">
        <v>200</v>
      </c>
      <c r="C35" s="45"/>
      <c r="D35" s="53"/>
      <c r="E35" s="185"/>
      <c r="F35" s="77" t="s">
        <v>217</v>
      </c>
      <c r="G35" s="53"/>
      <c r="H35" s="53"/>
      <c r="I35" s="53"/>
    </row>
    <row r="36" spans="1:128" ht="25.15" customHeight="1">
      <c r="A36" s="53"/>
      <c r="B36" s="195" t="s">
        <v>201</v>
      </c>
      <c r="C36" s="46"/>
      <c r="D36" s="53"/>
      <c r="E36" s="185"/>
      <c r="F36" s="78" t="s">
        <v>223</v>
      </c>
      <c r="G36" s="53"/>
      <c r="H36" s="53"/>
      <c r="I36" s="53"/>
    </row>
    <row r="37" spans="1:128" ht="25.15" customHeight="1">
      <c r="A37" s="53"/>
      <c r="B37" s="195" t="s">
        <v>93</v>
      </c>
      <c r="C37" s="46"/>
      <c r="D37" s="72"/>
      <c r="E37" s="182"/>
      <c r="F37" s="78">
        <v>44621</v>
      </c>
      <c r="G37" s="53"/>
      <c r="H37" s="53"/>
      <c r="I37" s="53"/>
    </row>
    <row r="38" spans="1:128" ht="25.15" customHeight="1">
      <c r="A38" s="53"/>
      <c r="B38" s="196" t="s">
        <v>219</v>
      </c>
      <c r="C38" s="128"/>
      <c r="D38" s="130" t="s">
        <v>220</v>
      </c>
      <c r="E38" s="182"/>
      <c r="F38" s="129">
        <v>5</v>
      </c>
      <c r="G38" s="53"/>
      <c r="H38" s="53"/>
      <c r="I38" s="53"/>
    </row>
    <row r="39" spans="1:128" s="53" customFormat="1" ht="15" customHeight="1" thickBot="1">
      <c r="E39" s="182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</row>
    <row r="40" spans="1:128" ht="20.100000000000001" customHeight="1" thickBot="1">
      <c r="A40" s="53"/>
      <c r="B40" s="249"/>
      <c r="C40" s="248" t="s">
        <v>250</v>
      </c>
      <c r="D40" s="53"/>
      <c r="E40" s="182"/>
      <c r="F40" s="53"/>
      <c r="G40" s="53"/>
      <c r="H40" s="53"/>
      <c r="I40" s="53"/>
    </row>
    <row r="41" spans="1:128" ht="19.899999999999999" customHeight="1">
      <c r="A41" s="53"/>
      <c r="B41" s="163" t="s">
        <v>251</v>
      </c>
      <c r="C41" s="225"/>
      <c r="D41" s="69"/>
      <c r="E41" s="182"/>
      <c r="F41" s="53"/>
      <c r="G41" s="53"/>
      <c r="H41" s="53"/>
      <c r="I41" s="53"/>
    </row>
    <row r="42" spans="1:128" ht="19.899999999999999" customHeight="1">
      <c r="A42" s="53"/>
      <c r="B42" s="165" t="s">
        <v>104</v>
      </c>
      <c r="C42" s="226"/>
      <c r="D42" s="69"/>
      <c r="E42" s="182"/>
      <c r="F42" s="53"/>
      <c r="G42" s="53"/>
      <c r="H42" s="53"/>
      <c r="I42" s="53"/>
    </row>
    <row r="43" spans="1:128" ht="19.899999999999999" customHeight="1">
      <c r="A43" s="53"/>
      <c r="B43" s="164" t="s">
        <v>252</v>
      </c>
      <c r="C43" s="227"/>
      <c r="D43" s="69"/>
      <c r="E43" s="182"/>
      <c r="F43" s="53"/>
      <c r="G43" s="53"/>
      <c r="H43" s="53"/>
      <c r="I43" s="53"/>
    </row>
    <row r="44" spans="1:128" s="53" customFormat="1" ht="9.9499999999999993" customHeight="1">
      <c r="B44" s="63"/>
      <c r="C44" s="64"/>
      <c r="D44" s="57"/>
      <c r="E44" s="186"/>
      <c r="F44" s="57"/>
      <c r="G44" s="57"/>
      <c r="H44" s="59"/>
      <c r="I44" s="60"/>
      <c r="J44" s="191"/>
      <c r="K44" s="59"/>
      <c r="L44" s="59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</row>
    <row r="45" spans="1:128" ht="20.100000000000001" customHeight="1">
      <c r="A45" s="53"/>
      <c r="B45" s="50" t="s">
        <v>256</v>
      </c>
      <c r="C45" s="271" t="s">
        <v>254</v>
      </c>
      <c r="D45" s="57"/>
      <c r="E45" s="186"/>
      <c r="F45" s="57"/>
      <c r="G45" s="57"/>
      <c r="H45" s="59"/>
      <c r="I45" s="60"/>
      <c r="J45" s="191"/>
      <c r="K45" s="59"/>
      <c r="L45" s="59"/>
    </row>
    <row r="46" spans="1:128" ht="20.100000000000001" customHeight="1">
      <c r="A46" s="53"/>
      <c r="B46" s="14" t="s">
        <v>102</v>
      </c>
      <c r="C46" s="228"/>
      <c r="D46" s="58"/>
      <c r="E46" s="187"/>
      <c r="F46" s="58"/>
      <c r="G46" s="58"/>
      <c r="H46" s="61"/>
      <c r="I46" s="59"/>
      <c r="J46" s="191"/>
      <c r="K46" s="191"/>
      <c r="L46" s="191"/>
    </row>
    <row r="47" spans="1:128" ht="20.100000000000001" customHeight="1">
      <c r="A47" s="53"/>
      <c r="B47" s="15" t="s">
        <v>101</v>
      </c>
      <c r="C47" s="229"/>
      <c r="D47" s="53"/>
      <c r="E47" s="182"/>
      <c r="F47" s="53"/>
      <c r="G47" s="53"/>
      <c r="H47" s="53"/>
      <c r="I47" s="53"/>
      <c r="J47" s="191"/>
      <c r="K47" s="191"/>
      <c r="L47" s="191"/>
    </row>
    <row r="48" spans="1:128" ht="20.100000000000001" customHeight="1">
      <c r="A48" s="53"/>
      <c r="B48" s="13" t="str">
        <f>IF(C45="郵送","郵便番号","")</f>
        <v/>
      </c>
      <c r="C48" s="230"/>
      <c r="D48" s="53"/>
      <c r="E48" s="182"/>
      <c r="F48" s="53"/>
      <c r="G48" s="53"/>
      <c r="H48" s="53"/>
      <c r="I48" s="53"/>
      <c r="J48" s="191"/>
      <c r="K48" s="192"/>
      <c r="L48" s="192"/>
    </row>
    <row r="49" spans="1:12" ht="30" customHeight="1">
      <c r="A49" s="53"/>
      <c r="B49" s="13" t="str">
        <f>IF(C45="郵送","住所","アドレス")</f>
        <v>アドレス</v>
      </c>
      <c r="C49" s="230"/>
      <c r="D49" s="53"/>
      <c r="E49" s="182"/>
      <c r="F49" s="53"/>
      <c r="G49" s="53"/>
      <c r="H49" s="53"/>
      <c r="I49" s="53"/>
      <c r="J49" s="191"/>
      <c r="K49" s="193"/>
      <c r="L49" s="193"/>
    </row>
    <row r="50" spans="1:12" ht="30" customHeight="1">
      <c r="A50" s="53"/>
      <c r="B50" s="218" t="str">
        <f>IF(C45="郵送","電話番号 　　　　　　　　ハイフン無しで記入","")</f>
        <v/>
      </c>
      <c r="C50" s="231"/>
      <c r="D50" s="53"/>
      <c r="E50" s="182"/>
      <c r="F50" s="53"/>
      <c r="G50" s="53"/>
      <c r="H50" s="53"/>
      <c r="I50" s="53"/>
      <c r="J50" s="191"/>
      <c r="K50" s="59"/>
      <c r="L50" s="59"/>
    </row>
    <row r="51" spans="1:12" ht="20.100000000000001" customHeight="1">
      <c r="A51" s="53"/>
      <c r="B51" s="16" t="s">
        <v>103</v>
      </c>
      <c r="C51" s="232"/>
      <c r="D51" s="53"/>
      <c r="E51" s="182"/>
      <c r="F51" s="53"/>
      <c r="G51" s="53"/>
      <c r="H51" s="53"/>
      <c r="I51" s="53"/>
      <c r="J51" s="191"/>
      <c r="K51" s="59"/>
      <c r="L51" s="59"/>
    </row>
    <row r="52" spans="1:12" ht="9.9499999999999993" customHeight="1">
      <c r="A52" s="53"/>
      <c r="B52" s="53"/>
      <c r="C52" s="53"/>
      <c r="D52" s="53"/>
      <c r="E52" s="182"/>
      <c r="F52" s="53"/>
      <c r="G52" s="53"/>
      <c r="H52" s="53"/>
      <c r="I52" s="53"/>
      <c r="J52" s="191"/>
      <c r="K52" s="191"/>
      <c r="L52" s="191"/>
    </row>
    <row r="53" spans="1:12" ht="20.100000000000001" customHeight="1">
      <c r="A53" s="53"/>
      <c r="B53" s="73" t="s">
        <v>255</v>
      </c>
      <c r="C53" s="272" t="s">
        <v>253</v>
      </c>
      <c r="D53" s="236"/>
      <c r="E53" s="182"/>
      <c r="F53" s="53"/>
      <c r="G53" s="57"/>
      <c r="H53" s="59"/>
      <c r="I53" s="60"/>
      <c r="J53" s="191"/>
      <c r="K53" s="59"/>
      <c r="L53" s="59"/>
    </row>
    <row r="54" spans="1:12" ht="20.100000000000001" customHeight="1">
      <c r="A54" s="53"/>
      <c r="B54" s="14" t="s">
        <v>102</v>
      </c>
      <c r="C54" s="228"/>
      <c r="D54" s="69"/>
      <c r="E54" s="182"/>
      <c r="F54" s="53"/>
      <c r="G54" s="58"/>
      <c r="H54" s="61"/>
      <c r="I54" s="59"/>
      <c r="J54" s="191"/>
      <c r="K54" s="191"/>
      <c r="L54" s="191"/>
    </row>
    <row r="55" spans="1:12" ht="20.100000000000001" customHeight="1">
      <c r="A55" s="53"/>
      <c r="B55" s="15" t="s">
        <v>101</v>
      </c>
      <c r="C55" s="229"/>
      <c r="D55" s="53"/>
      <c r="E55" s="235"/>
      <c r="F55" s="53"/>
      <c r="G55" s="53"/>
      <c r="H55" s="53"/>
      <c r="I55" s="53"/>
      <c r="J55" s="191"/>
      <c r="K55" s="191"/>
      <c r="L55" s="191"/>
    </row>
    <row r="56" spans="1:12" ht="20.100000000000001" customHeight="1">
      <c r="A56" s="53"/>
      <c r="B56" s="13" t="str">
        <f>IF(C53="郵送","郵便番号","")</f>
        <v/>
      </c>
      <c r="C56" s="230"/>
      <c r="D56" s="62"/>
      <c r="E56" s="182"/>
      <c r="F56" s="53"/>
      <c r="G56" s="53"/>
      <c r="H56" s="53"/>
      <c r="I56" s="53"/>
      <c r="J56" s="191"/>
      <c r="K56" s="192"/>
      <c r="L56" s="192"/>
    </row>
    <row r="57" spans="1:12" ht="30" customHeight="1">
      <c r="A57" s="53"/>
      <c r="B57" s="13" t="str">
        <f>IF(C53="郵送","住所","アドレス")</f>
        <v>アドレス</v>
      </c>
      <c r="C57" s="230"/>
      <c r="D57" s="53"/>
      <c r="E57" s="182"/>
      <c r="F57" s="53"/>
      <c r="G57" s="53"/>
      <c r="H57" s="53"/>
      <c r="I57" s="53"/>
      <c r="J57" s="191"/>
      <c r="K57" s="193"/>
      <c r="L57" s="193"/>
    </row>
    <row r="58" spans="1:12" ht="30" customHeight="1">
      <c r="A58" s="53"/>
      <c r="B58" s="218" t="str">
        <f>IF(C53="郵送","電話番号 　　　　　　　　ハイフン無しで記入","")</f>
        <v/>
      </c>
      <c r="C58" s="231"/>
      <c r="D58" s="53"/>
      <c r="E58" s="182"/>
      <c r="F58" s="53"/>
      <c r="G58" s="53"/>
      <c r="H58" s="53"/>
      <c r="I58" s="53"/>
      <c r="J58" s="191"/>
      <c r="K58" s="59"/>
      <c r="L58" s="59"/>
    </row>
    <row r="59" spans="1:12" ht="20.100000000000001" customHeight="1">
      <c r="A59" s="53"/>
      <c r="B59" s="16" t="s">
        <v>103</v>
      </c>
      <c r="C59" s="232"/>
      <c r="D59" s="53"/>
      <c r="E59" s="182"/>
      <c r="F59" s="53"/>
      <c r="G59" s="53"/>
      <c r="H59" s="53"/>
      <c r="I59" s="53"/>
      <c r="J59" s="191"/>
      <c r="K59" s="59"/>
      <c r="L59" s="59"/>
    </row>
    <row r="60" spans="1:12" ht="5.0999999999999996" customHeight="1" thickBot="1">
      <c r="A60" s="53"/>
      <c r="B60" s="53"/>
      <c r="C60" s="53"/>
      <c r="D60" s="53"/>
      <c r="E60" s="182"/>
      <c r="F60" s="53"/>
      <c r="G60" s="53"/>
      <c r="H60" s="53"/>
      <c r="I60" s="53"/>
    </row>
    <row r="61" spans="1:12" ht="20.100000000000001" customHeight="1" thickBot="1">
      <c r="A61" s="53"/>
      <c r="B61" s="249"/>
      <c r="C61" s="248" t="s">
        <v>266</v>
      </c>
      <c r="D61" s="53"/>
      <c r="E61" s="182"/>
      <c r="F61" s="53"/>
      <c r="G61" s="53"/>
      <c r="H61" s="53"/>
      <c r="I61" s="53"/>
    </row>
    <row r="62" spans="1:12" ht="20.100000000000001" customHeight="1">
      <c r="A62" s="53"/>
      <c r="B62" s="276" t="s">
        <v>263</v>
      </c>
      <c r="C62" s="277" t="s">
        <v>264</v>
      </c>
      <c r="D62" s="236"/>
      <c r="E62" s="182"/>
      <c r="F62" s="53"/>
      <c r="G62" s="53"/>
      <c r="H62" s="53"/>
      <c r="I62" s="53"/>
    </row>
    <row r="63" spans="1:12" ht="20.100000000000001" customHeight="1">
      <c r="A63" s="53"/>
      <c r="B63" s="52" t="s">
        <v>293</v>
      </c>
      <c r="C63" s="233"/>
      <c r="D63" s="69" t="s">
        <v>265</v>
      </c>
      <c r="E63" s="182"/>
      <c r="F63" s="53"/>
      <c r="G63" s="53"/>
      <c r="H63" s="53"/>
      <c r="I63" s="53"/>
    </row>
    <row r="64" spans="1:12" ht="20.100000000000001" customHeight="1">
      <c r="A64" s="53"/>
      <c r="B64" s="285" t="s">
        <v>103</v>
      </c>
      <c r="C64" s="288"/>
      <c r="D64" s="69"/>
      <c r="E64" s="182"/>
      <c r="F64" s="53"/>
      <c r="G64" s="53"/>
      <c r="H64" s="53"/>
      <c r="I64" s="53"/>
    </row>
    <row r="65" spans="1:9" ht="17.25" hidden="1">
      <c r="A65" s="53"/>
      <c r="B65" s="13"/>
      <c r="C65" s="284" t="s">
        <v>297</v>
      </c>
      <c r="D65" s="53"/>
      <c r="E65" s="235"/>
      <c r="F65" s="53"/>
      <c r="G65" s="53"/>
      <c r="H65" s="53"/>
      <c r="I65" s="53"/>
    </row>
    <row r="66" spans="1:9" ht="17.25" hidden="1">
      <c r="A66" s="53"/>
      <c r="B66" s="289" t="s">
        <v>102</v>
      </c>
      <c r="C66" s="279"/>
      <c r="D66" s="53"/>
      <c r="E66" s="235"/>
      <c r="F66" s="53"/>
      <c r="G66" s="53"/>
      <c r="H66" s="53"/>
      <c r="I66" s="53"/>
    </row>
    <row r="67" spans="1:9" ht="17.25" hidden="1">
      <c r="A67" s="53"/>
      <c r="B67" s="286" t="s">
        <v>295</v>
      </c>
      <c r="C67" s="284"/>
      <c r="D67" s="53"/>
      <c r="E67" s="235"/>
      <c r="F67" s="53"/>
      <c r="G67" s="53"/>
      <c r="H67" s="53"/>
      <c r="I67" s="53"/>
    </row>
    <row r="68" spans="1:9" ht="17.25" hidden="1">
      <c r="A68" s="53"/>
      <c r="B68" s="286" t="s">
        <v>296</v>
      </c>
      <c r="C68" s="278"/>
      <c r="D68" s="53"/>
      <c r="E68" s="235"/>
      <c r="F68" s="53"/>
      <c r="G68" s="53"/>
      <c r="H68" s="53"/>
      <c r="I68" s="53"/>
    </row>
    <row r="69" spans="1:9" ht="17.25" hidden="1">
      <c r="A69" s="53"/>
      <c r="B69" s="286" t="s">
        <v>298</v>
      </c>
      <c r="C69" s="287"/>
      <c r="D69" s="53"/>
      <c r="E69" s="235"/>
      <c r="F69" s="53"/>
      <c r="G69" s="53"/>
      <c r="H69" s="53"/>
      <c r="I69" s="53"/>
    </row>
    <row r="70" spans="1:9" ht="18" hidden="1" thickBot="1">
      <c r="A70" s="53"/>
      <c r="B70" s="292" t="s">
        <v>299</v>
      </c>
      <c r="C70" s="293"/>
      <c r="D70" s="53"/>
      <c r="E70" s="235"/>
      <c r="F70" s="53"/>
      <c r="G70" s="53"/>
      <c r="H70" s="53"/>
      <c r="I70" s="53"/>
    </row>
    <row r="71" spans="1:9" ht="20.100000000000001" customHeight="1">
      <c r="A71" s="53"/>
      <c r="B71" s="290" t="s">
        <v>263</v>
      </c>
      <c r="C71" s="291" t="s">
        <v>264</v>
      </c>
      <c r="D71" s="62"/>
      <c r="E71" s="182"/>
      <c r="F71" s="53"/>
      <c r="G71" s="53"/>
      <c r="H71" s="53"/>
      <c r="I71" s="53"/>
    </row>
    <row r="72" spans="1:9" ht="20.100000000000001" customHeight="1">
      <c r="A72" s="53"/>
      <c r="B72" s="52" t="s">
        <v>294</v>
      </c>
      <c r="C72" s="233"/>
      <c r="D72" s="69" t="s">
        <v>265</v>
      </c>
      <c r="E72" s="182"/>
      <c r="F72" s="53"/>
      <c r="G72" s="53"/>
      <c r="H72" s="53"/>
      <c r="I72" s="53"/>
    </row>
    <row r="73" spans="1:9" ht="20.100000000000001" customHeight="1">
      <c r="A73" s="53"/>
      <c r="B73" s="16" t="s">
        <v>103</v>
      </c>
      <c r="C73" s="280"/>
      <c r="D73" s="53"/>
      <c r="E73" s="326"/>
      <c r="F73" s="326"/>
      <c r="G73" s="53"/>
      <c r="H73" s="53"/>
      <c r="I73" s="53"/>
    </row>
    <row r="74" spans="1:9" ht="17.25" hidden="1">
      <c r="A74" s="53"/>
      <c r="B74" s="13"/>
      <c r="C74" s="284" t="s">
        <v>297</v>
      </c>
      <c r="D74" s="53"/>
      <c r="E74" s="235"/>
      <c r="F74" s="53"/>
      <c r="G74" s="53"/>
      <c r="H74" s="53"/>
      <c r="I74" s="53"/>
    </row>
    <row r="75" spans="1:9" ht="17.25" hidden="1">
      <c r="A75" s="53"/>
      <c r="B75" s="289" t="s">
        <v>102</v>
      </c>
      <c r="C75" s="279"/>
      <c r="D75" s="53"/>
      <c r="E75" s="235"/>
      <c r="F75" s="53"/>
      <c r="G75" s="53"/>
      <c r="H75" s="53"/>
      <c r="I75" s="53"/>
    </row>
    <row r="76" spans="1:9" ht="17.25" hidden="1">
      <c r="A76" s="53"/>
      <c r="B76" s="286" t="s">
        <v>295</v>
      </c>
      <c r="C76" s="284"/>
      <c r="D76" s="53"/>
      <c r="E76" s="235"/>
      <c r="F76" s="53"/>
      <c r="G76" s="53"/>
      <c r="H76" s="53"/>
      <c r="I76" s="53"/>
    </row>
    <row r="77" spans="1:9" ht="17.25" hidden="1">
      <c r="A77" s="53"/>
      <c r="B77" s="286" t="s">
        <v>296</v>
      </c>
      <c r="C77" s="278"/>
      <c r="D77" s="53"/>
      <c r="E77" s="235"/>
      <c r="F77" s="53"/>
      <c r="G77" s="53"/>
      <c r="H77" s="53"/>
      <c r="I77" s="53"/>
    </row>
    <row r="78" spans="1:9" ht="17.25" hidden="1">
      <c r="A78" s="53"/>
      <c r="B78" s="286" t="s">
        <v>298</v>
      </c>
      <c r="C78" s="287"/>
      <c r="D78" s="53"/>
      <c r="E78" s="235"/>
      <c r="F78" s="53"/>
      <c r="G78" s="53"/>
      <c r="H78" s="53"/>
      <c r="I78" s="53"/>
    </row>
    <row r="79" spans="1:9" ht="18" hidden="1" thickBot="1">
      <c r="A79" s="53"/>
      <c r="B79" s="292" t="s">
        <v>299</v>
      </c>
      <c r="C79" s="293"/>
      <c r="D79" s="53"/>
      <c r="E79" s="235"/>
      <c r="F79" s="53"/>
      <c r="G79" s="53"/>
      <c r="H79" s="53"/>
      <c r="I79" s="53"/>
    </row>
    <row r="80" spans="1:9" ht="20.100000000000001" customHeight="1">
      <c r="A80" s="53"/>
      <c r="B80" s="290" t="s">
        <v>263</v>
      </c>
      <c r="C80" s="291" t="s">
        <v>264</v>
      </c>
      <c r="D80" s="281"/>
      <c r="E80" s="182"/>
      <c r="F80" s="53"/>
      <c r="G80" s="53"/>
      <c r="H80" s="53"/>
      <c r="I80" s="53"/>
    </row>
    <row r="81" spans="1:9" ht="20.100000000000001" customHeight="1">
      <c r="A81" s="53"/>
      <c r="B81" s="52" t="s">
        <v>294</v>
      </c>
      <c r="C81" s="233"/>
      <c r="D81" s="69" t="s">
        <v>265</v>
      </c>
      <c r="E81" s="182"/>
      <c r="F81" s="53"/>
      <c r="G81" s="53"/>
      <c r="H81" s="53"/>
      <c r="I81" s="53"/>
    </row>
    <row r="82" spans="1:9" ht="20.100000000000001" customHeight="1">
      <c r="A82" s="53"/>
      <c r="B82" s="16" t="s">
        <v>103</v>
      </c>
      <c r="C82" s="280"/>
      <c r="D82" s="53"/>
      <c r="E82" s="235"/>
      <c r="F82" s="53"/>
      <c r="G82" s="53"/>
      <c r="H82" s="53"/>
      <c r="I82" s="53"/>
    </row>
    <row r="83" spans="1:9" ht="17.25" hidden="1">
      <c r="A83" s="53"/>
      <c r="B83" s="13"/>
      <c r="C83" s="284" t="s">
        <v>297</v>
      </c>
      <c r="D83" s="53"/>
      <c r="E83" s="235"/>
      <c r="F83" s="53"/>
      <c r="G83" s="53"/>
      <c r="H83" s="53"/>
      <c r="I83" s="53"/>
    </row>
    <row r="84" spans="1:9" ht="17.25" hidden="1">
      <c r="A84" s="53"/>
      <c r="B84" s="289" t="s">
        <v>102</v>
      </c>
      <c r="C84" s="279"/>
      <c r="D84" s="53"/>
      <c r="E84" s="235"/>
      <c r="F84" s="53"/>
      <c r="G84" s="53"/>
      <c r="H84" s="53"/>
      <c r="I84" s="53"/>
    </row>
    <row r="85" spans="1:9" ht="17.25" hidden="1">
      <c r="A85" s="53"/>
      <c r="B85" s="286" t="s">
        <v>295</v>
      </c>
      <c r="C85" s="284"/>
      <c r="D85" s="53"/>
      <c r="E85" s="235"/>
      <c r="F85" s="53"/>
      <c r="G85" s="53"/>
      <c r="H85" s="53"/>
      <c r="I85" s="53"/>
    </row>
    <row r="86" spans="1:9" ht="17.25" hidden="1">
      <c r="A86" s="53"/>
      <c r="B86" s="286" t="s">
        <v>296</v>
      </c>
      <c r="C86" s="278"/>
      <c r="D86" s="53"/>
      <c r="E86" s="235"/>
      <c r="F86" s="53"/>
      <c r="G86" s="53"/>
      <c r="H86" s="53"/>
      <c r="I86" s="53"/>
    </row>
    <row r="87" spans="1:9" ht="17.25" hidden="1">
      <c r="A87" s="53"/>
      <c r="B87" s="286" t="s">
        <v>298</v>
      </c>
      <c r="C87" s="287"/>
      <c r="D87" s="53"/>
      <c r="E87" s="235"/>
      <c r="F87" s="53"/>
      <c r="G87" s="53"/>
      <c r="H87" s="53"/>
      <c r="I87" s="53"/>
    </row>
    <row r="88" spans="1:9" ht="17.25" hidden="1">
      <c r="A88" s="53"/>
      <c r="B88" s="285" t="s">
        <v>299</v>
      </c>
      <c r="C88" s="284"/>
      <c r="D88" s="53"/>
      <c r="E88" s="235"/>
      <c r="F88" s="53"/>
      <c r="G88" s="53"/>
      <c r="H88" s="53"/>
      <c r="I88" s="53"/>
    </row>
    <row r="89" spans="1:9" ht="5.0999999999999996" customHeight="1">
      <c r="A89" s="53"/>
      <c r="B89" s="53"/>
      <c r="C89" s="53"/>
      <c r="D89" s="53"/>
      <c r="E89" s="182"/>
      <c r="F89" s="53"/>
      <c r="G89" s="53"/>
      <c r="H89" s="53"/>
      <c r="I89" s="53"/>
    </row>
    <row r="90" spans="1:9" ht="5.0999999999999996" customHeight="1" thickBot="1">
      <c r="A90" s="53"/>
      <c r="B90" s="53"/>
      <c r="C90" s="53"/>
      <c r="D90" s="53"/>
      <c r="E90" s="182"/>
      <c r="F90" s="53"/>
      <c r="G90" s="53"/>
      <c r="H90" s="53"/>
      <c r="I90" s="53"/>
    </row>
    <row r="91" spans="1:9" ht="20.100000000000001" customHeight="1" thickBot="1">
      <c r="A91" s="53"/>
      <c r="B91" s="249"/>
      <c r="C91" s="248" t="s">
        <v>248</v>
      </c>
      <c r="D91" s="53"/>
      <c r="E91" s="182"/>
      <c r="F91" s="53"/>
      <c r="G91" s="53"/>
      <c r="H91" s="53"/>
      <c r="I91" s="53"/>
    </row>
    <row r="92" spans="1:9" ht="20.100000000000001" customHeight="1">
      <c r="A92" s="53"/>
      <c r="B92" s="51" t="s">
        <v>218</v>
      </c>
      <c r="C92" s="234"/>
      <c r="D92" s="53"/>
      <c r="E92" s="182"/>
      <c r="F92" s="53"/>
      <c r="G92" s="53"/>
      <c r="H92" s="53"/>
      <c r="I92" s="53"/>
    </row>
    <row r="93" spans="1:9" ht="20.100000000000001" customHeight="1">
      <c r="A93" s="53"/>
      <c r="B93" s="52" t="s">
        <v>213</v>
      </c>
      <c r="C93" s="233"/>
      <c r="D93" s="53"/>
      <c r="E93" s="182"/>
      <c r="F93" s="53"/>
      <c r="G93" s="53"/>
      <c r="H93" s="53"/>
      <c r="I93" s="53"/>
    </row>
    <row r="94" spans="1:9" ht="20.100000000000001" customHeight="1">
      <c r="A94" s="53"/>
      <c r="B94" s="322" t="s">
        <v>222</v>
      </c>
      <c r="C94" s="324"/>
      <c r="D94" s="53"/>
      <c r="E94" s="182"/>
      <c r="F94" s="53"/>
      <c r="G94" s="53"/>
      <c r="H94" s="53"/>
      <c r="I94" s="53"/>
    </row>
    <row r="95" spans="1:9" ht="141" customHeight="1">
      <c r="A95" s="53"/>
      <c r="B95" s="323"/>
      <c r="C95" s="325"/>
      <c r="D95" s="53"/>
      <c r="E95" s="188"/>
      <c r="F95" s="53"/>
      <c r="G95" s="53"/>
      <c r="H95" s="53"/>
      <c r="I95" s="53"/>
    </row>
    <row r="96" spans="1:9" ht="30" customHeight="1">
      <c r="A96" s="53"/>
      <c r="B96" s="53"/>
      <c r="C96" s="53"/>
      <c r="D96" s="53"/>
      <c r="E96" s="182"/>
      <c r="F96" s="53"/>
      <c r="G96" s="53"/>
      <c r="H96" s="53"/>
      <c r="I96" s="53"/>
    </row>
    <row r="97" spans="1:9" ht="150.75" customHeight="1">
      <c r="A97" s="53"/>
      <c r="B97" s="53"/>
      <c r="C97" s="53"/>
      <c r="D97" s="53"/>
      <c r="E97" s="182"/>
      <c r="F97" s="53"/>
      <c r="G97" s="53"/>
      <c r="H97" s="53"/>
      <c r="I97" s="53"/>
    </row>
  </sheetData>
  <sheetProtection algorithmName="SHA-512" hashValue="EIO8/6Y7StLJHqVQCwGLrrW7UU5es9Ocna0p6CiDgjTZ0P5D7GpYKKc6vrbDx6rA/csQP0ZNnd0YQS7M/wS2Ig==" saltValue="U2RpMvWFbNMP61HLBRQcSw==" spinCount="100000" sheet="1" objects="1" scenarios="1" formatCells="0"/>
  <customSheetViews>
    <customSheetView guid="{86457F82-A62D-4BFE-B50F-60A7B0C8B811}" scale="145" showGridLines="0" zeroValues="0" printArea="1" topLeftCell="A69">
      <selection activeCell="B74" activeCellId="2" sqref="B2:D34 B36:C72 B74:C78"/>
      <pageMargins left="0.70866141732283472" right="0.70866141732283472" top="0.74803149606299213" bottom="0.74803149606299213" header="0.31496062992125984" footer="0.31496062992125984"/>
      <printOptions horizontalCentered="1"/>
      <pageSetup paperSize="9" scale="70" orientation="portrait" blackAndWhite="1" r:id="rId1"/>
      <headerFooter>
        <oddHeader>&amp;C&amp;"游ゴシック,太字"&amp;48&amp;D</oddHeader>
        <oddFooter>&amp;C&amp;14&amp;P/&amp;N</oddFooter>
      </headerFooter>
    </customSheetView>
  </customSheetViews>
  <mergeCells count="3">
    <mergeCell ref="B94:B95"/>
    <mergeCell ref="C94:C95"/>
    <mergeCell ref="E73:F73"/>
  </mergeCells>
  <phoneticPr fontId="2"/>
  <conditionalFormatting sqref="C24">
    <cfRule type="cellIs" dxfId="29" priority="2" stopIfTrue="1" operator="greaterThan">
      <formula>5</formula>
    </cfRule>
  </conditionalFormatting>
  <conditionalFormatting sqref="C38">
    <cfRule type="cellIs" dxfId="28" priority="1" stopIfTrue="1" operator="greaterThan">
      <formula>5</formula>
    </cfRule>
  </conditionalFormatting>
  <dataValidations xWindow="690" yWindow="747" count="14">
    <dataValidation allowBlank="1" showErrorMessage="1" promptTitle="年 / 月 / 日 で入力" prompt="例 2022/4/1" sqref="F37:F38 C25 F23:F24" xr:uid="{00000000-0002-0000-0100-000001000000}"/>
    <dataValidation allowBlank="1" showInputMessage="1" showErrorMessage="1" promptTitle="出荷証明書宛名②" prompt="①と別の宛名がある場合、または同現場で別内容の出荷証明書を発行する場合に入力。" sqref="C7" xr:uid="{00000000-0002-0000-0100-000003000000}"/>
    <dataValidation allowBlank="1" showInputMessage="1" showErrorMessage="1" promptTitle="保証書宛名②" prompt="①と別の宛名がある場合に入力" sqref="C30 C16" xr:uid="{00000000-0002-0000-0100-000004000000}"/>
    <dataValidation type="whole" errorStyle="warning" allowBlank="1" showErrorMessage="1" errorTitle="保証期間エラー" error="保証最長期間は5年間になります。" sqref="C24" xr:uid="{00000000-0002-0000-0100-000005000000}">
      <formula1>1</formula1>
      <formula2>5</formula2>
    </dataValidation>
    <dataValidation type="list" allowBlank="1" showInputMessage="1" showErrorMessage="1" sqref="D4 D7 D14 D16 D28 D30" xr:uid="{00000000-0002-0000-0100-000006000000}">
      <formula1>"御中,殿,様"</formula1>
    </dataValidation>
    <dataValidation allowBlank="1" showInputMessage="1" showErrorMessage="1" promptTitle="元請会社②" prompt="宛名②入力時に使用" sqref="C8" xr:uid="{00000000-0002-0000-0100-000007000000}"/>
    <dataValidation allowBlank="1" showInputMessage="1" showErrorMessage="1" promptTitle="施工会社②" prompt="宛名②入力時に使用" sqref="C17 C9 C31" xr:uid="{00000000-0002-0000-0100-000008000000}"/>
    <dataValidation allowBlank="1" showInputMessage="1" showErrorMessage="1" promptTitle="書類発行日" prompt="西暦/月/日で入力" sqref="C32 C18 C10" xr:uid="{00000000-0002-0000-0100-000009000000}"/>
    <dataValidation type="whole" allowBlank="1" showErrorMessage="1" errorTitle="保証期間エラー" error="保証最長期間は5年間になります。" sqref="C38" xr:uid="{00000000-0002-0000-0100-00000A000000}">
      <formula1>1</formula1>
      <formula2>5</formula2>
    </dataValidation>
    <dataValidation type="whole" operator="greaterThanOrEqual" allowBlank="1" showInputMessage="1" showErrorMessage="1" errorTitle="保証開始日エラー" error="書類発行日より前の日付は不可。" promptTitle="保証開始日※書類発行日以前の日付不可" prompt="西暦/月/日で入力" sqref="C37 C23" xr:uid="{00000000-0002-0000-0100-00000C000000}">
      <formula1>C18</formula1>
    </dataValidation>
    <dataValidation allowBlank="1" showInputMessage="1" showErrorMessage="1" promptTitle="◆工法名または材種を記入◆施工量の入力必須。" prompt="施工量不明時は「使用材料・施工量」欄に使用量を入力。" sqref="C35 C21" xr:uid="{00000000-0002-0000-0100-00000F000000}"/>
    <dataValidation allowBlank="1" showInputMessage="1" showErrorMessage="1" promptTitle="◆使用材料を記入◆使用量の入力必須。" prompt="使用量不明時は「施工仕様・施工量」欄に施工量を入力。" sqref="C36 C22" xr:uid="{00000000-0002-0000-0100-000010000000}"/>
    <dataValidation type="list" allowBlank="1" showInputMessage="1" showErrorMessage="1" sqref="C41:C43" xr:uid="{6EC5AD1D-6020-4DB1-8D81-CEAE64C93C2A}">
      <formula1>"〇,×"</formula1>
    </dataValidation>
    <dataValidation type="list" allowBlank="1" showInputMessage="1" showErrorMessage="1" sqref="C80 C62 C71" xr:uid="{A615C592-68DA-4BD9-9D23-8DD76680CC58}">
      <formula1>"　,カタログ,品質保証書,試験成績書,成分表"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9" orientation="portrait" blackAndWhite="1" r:id="rId2"/>
  <headerFooter>
    <oddFooter>&amp;F</oddFooter>
  </headerFooter>
  <drawing r:id="rId3"/>
  <legacy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>
    <tabColor theme="9" tint="0.59999389629810485"/>
    <pageSetUpPr autoPageBreaks="0"/>
  </sheetPr>
  <dimension ref="A1:AM125"/>
  <sheetViews>
    <sheetView zoomScale="70" zoomScaleNormal="70" zoomScaleSheetLayoutView="70" workbookViewId="0">
      <selection activeCell="C18" sqref="C18:H18"/>
    </sheetView>
  </sheetViews>
  <sheetFormatPr defaultColWidth="9" defaultRowHeight="13.5"/>
  <cols>
    <col min="1" max="1" width="2.25" style="79" customWidth="1"/>
    <col min="2" max="2" width="17.625" style="81" customWidth="1"/>
    <col min="3" max="3" width="9" style="81"/>
    <col min="4" max="4" width="4" style="81" customWidth="1"/>
    <col min="5" max="5" width="8.125" style="81" customWidth="1"/>
    <col min="6" max="6" width="9" style="81"/>
    <col min="7" max="7" width="8.75" style="81" customWidth="1"/>
    <col min="8" max="8" width="3.5" style="81" customWidth="1"/>
    <col min="9" max="9" width="4.75" style="81" customWidth="1"/>
    <col min="10" max="10" width="2" style="81" customWidth="1"/>
    <col min="11" max="11" width="4.5" style="81" customWidth="1"/>
    <col min="12" max="12" width="3.625" style="81" customWidth="1"/>
    <col min="13" max="13" width="3.125" style="81" customWidth="1"/>
    <col min="14" max="14" width="4.5" style="81" customWidth="1"/>
    <col min="15" max="15" width="3" style="81" customWidth="1"/>
    <col min="16" max="16" width="3.625" style="81" customWidth="1"/>
    <col min="17" max="17" width="4.5" style="81" customWidth="1"/>
    <col min="18" max="18" width="8.625" style="80" bestFit="1" customWidth="1"/>
    <col min="19" max="19" width="2.5" style="81" customWidth="1"/>
    <col min="20" max="20" width="5.625" style="82" customWidth="1"/>
    <col min="21" max="21" width="20.625" style="86" customWidth="1"/>
    <col min="22" max="22" width="5.375" style="81" bestFit="1" customWidth="1"/>
    <col min="23" max="23" width="3.875" style="81" bestFit="1" customWidth="1"/>
    <col min="24" max="24" width="2.625" style="81" customWidth="1"/>
    <col min="25" max="25" width="4.5" style="81" customWidth="1"/>
    <col min="26" max="26" width="20.625" style="86" customWidth="1"/>
    <col min="27" max="28" width="4.5" style="81" customWidth="1"/>
    <col min="29" max="29" width="2.625" style="81" customWidth="1"/>
    <col min="30" max="30" width="5.625" style="87" customWidth="1"/>
    <col min="31" max="31" width="25.625" style="85" customWidth="1"/>
    <col min="32" max="32" width="5.25" style="81" bestFit="1" customWidth="1"/>
    <col min="33" max="33" width="9" style="81" hidden="1" customWidth="1"/>
    <col min="34" max="34" width="3.875" style="81" bestFit="1" customWidth="1"/>
    <col min="35" max="35" width="1.125" style="81" customWidth="1"/>
    <col min="36" max="36" width="3" style="81" hidden="1" customWidth="1"/>
    <col min="37" max="37" width="2.25" style="81" customWidth="1"/>
    <col min="38" max="39" width="9.125" style="81" bestFit="1" customWidth="1"/>
    <col min="40" max="16384" width="9" style="81"/>
  </cols>
  <sheetData>
    <row r="1" spans="2:38" ht="14.25" customHeight="1">
      <c r="C1" s="392" t="s">
        <v>0</v>
      </c>
      <c r="D1" s="392"/>
      <c r="E1" s="392"/>
      <c r="F1" s="392"/>
      <c r="G1" s="392"/>
      <c r="H1" s="392"/>
      <c r="I1" s="392"/>
      <c r="J1" s="392"/>
      <c r="K1" s="392"/>
      <c r="L1" s="392"/>
      <c r="M1" s="392"/>
      <c r="N1" s="104"/>
      <c r="O1" s="104"/>
      <c r="P1" s="104"/>
      <c r="S1" s="398" t="str">
        <f>IF(入力シート!C7="","","宛名違い有り　　　　　　　　　　　　　↓参照")</f>
        <v/>
      </c>
      <c r="T1" s="398"/>
      <c r="U1" s="398"/>
      <c r="V1" s="398"/>
      <c r="W1" s="398"/>
      <c r="X1" s="84"/>
      <c r="Y1" s="84"/>
      <c r="Z1" s="83"/>
      <c r="AA1" s="84"/>
      <c r="AB1" s="84"/>
      <c r="AC1" s="84"/>
      <c r="AD1" s="84"/>
      <c r="AL1" s="81">
        <v>1</v>
      </c>
    </row>
    <row r="2" spans="2:38" ht="13.5" customHeight="1">
      <c r="C2" s="392"/>
      <c r="D2" s="392"/>
      <c r="E2" s="392"/>
      <c r="F2" s="392"/>
      <c r="G2" s="392"/>
      <c r="H2" s="392"/>
      <c r="I2" s="392"/>
      <c r="J2" s="392"/>
      <c r="K2" s="392"/>
      <c r="L2" s="392"/>
      <c r="M2" s="392"/>
      <c r="N2" s="104"/>
      <c r="O2" s="104"/>
      <c r="P2" s="104"/>
      <c r="S2" s="398"/>
      <c r="T2" s="398"/>
      <c r="U2" s="398"/>
      <c r="V2" s="398"/>
      <c r="W2" s="398"/>
      <c r="AL2" s="81">
        <v>1</v>
      </c>
    </row>
    <row r="3" spans="2:38" ht="13.5" customHeight="1">
      <c r="C3" s="392"/>
      <c r="D3" s="392"/>
      <c r="E3" s="392"/>
      <c r="F3" s="392"/>
      <c r="G3" s="392"/>
      <c r="H3" s="392"/>
      <c r="I3" s="392"/>
      <c r="J3" s="392"/>
      <c r="K3" s="392"/>
      <c r="L3" s="392"/>
      <c r="M3" s="392"/>
      <c r="N3" s="104"/>
      <c r="O3" s="104"/>
      <c r="P3" s="104"/>
      <c r="S3" s="398"/>
      <c r="T3" s="398"/>
      <c r="U3" s="398"/>
      <c r="V3" s="398"/>
      <c r="W3" s="398"/>
      <c r="AL3" s="81">
        <v>1</v>
      </c>
    </row>
    <row r="4" spans="2:38" ht="14.25" customHeight="1">
      <c r="B4" s="89"/>
      <c r="C4" s="89"/>
      <c r="D4" s="89"/>
      <c r="S4" s="398"/>
      <c r="T4" s="398"/>
      <c r="U4" s="398"/>
      <c r="V4" s="398"/>
      <c r="W4" s="398"/>
      <c r="AL4" s="81">
        <v>1</v>
      </c>
    </row>
    <row r="5" spans="2:38" ht="14.25" customHeight="1">
      <c r="B5" s="89"/>
      <c r="C5" s="89"/>
      <c r="D5" s="89"/>
      <c r="E5" s="89"/>
      <c r="F5" s="89"/>
      <c r="G5" s="89"/>
      <c r="I5" s="105"/>
      <c r="J5" s="89"/>
      <c r="K5" s="393" t="str">
        <f>IF(入力シート!C10="","　　年　　　 月　　　 日",入力シート!C10)</f>
        <v>　　年　　　 月　　　 日</v>
      </c>
      <c r="L5" s="393"/>
      <c r="M5" s="393"/>
      <c r="N5" s="393"/>
      <c r="O5" s="393"/>
      <c r="P5" s="393"/>
      <c r="Q5" s="393"/>
      <c r="S5" s="398"/>
      <c r="T5" s="398"/>
      <c r="U5" s="398"/>
      <c r="V5" s="398"/>
      <c r="W5" s="398"/>
      <c r="X5" s="84"/>
      <c r="Y5" s="84"/>
      <c r="Z5" s="83"/>
      <c r="AA5" s="84"/>
      <c r="AB5" s="84"/>
      <c r="AC5" s="84"/>
      <c r="AE5" s="88"/>
      <c r="AF5" s="374"/>
      <c r="AG5" s="374"/>
      <c r="AH5" s="100"/>
      <c r="AI5" s="374"/>
      <c r="AJ5" s="374"/>
      <c r="AK5" s="100"/>
      <c r="AL5" s="81">
        <v>1</v>
      </c>
    </row>
    <row r="6" spans="2:38" ht="14.25" customHeight="1">
      <c r="B6" s="391">
        <f>入力シート!C4</f>
        <v>0</v>
      </c>
      <c r="C6" s="391"/>
      <c r="D6" s="391"/>
      <c r="E6" s="391"/>
      <c r="F6" s="391"/>
      <c r="G6" s="131" t="str">
        <f>入力シート!D4</f>
        <v>御中</v>
      </c>
      <c r="H6" s="89"/>
      <c r="I6" s="89"/>
      <c r="J6" s="89"/>
      <c r="K6" s="105"/>
      <c r="L6" s="89"/>
      <c r="M6" s="106"/>
      <c r="N6" s="100"/>
      <c r="O6" s="106"/>
      <c r="P6" s="100"/>
      <c r="Q6" s="89"/>
      <c r="R6" s="177"/>
      <c r="S6" s="177"/>
      <c r="T6" s="177"/>
      <c r="U6" s="177"/>
      <c r="V6" s="177"/>
      <c r="W6" s="177"/>
      <c r="X6" s="90"/>
      <c r="Y6" s="90"/>
      <c r="Z6" s="88"/>
      <c r="AA6" s="90"/>
      <c r="AB6" s="90"/>
      <c r="AC6" s="90"/>
      <c r="AE6" s="88"/>
      <c r="AF6" s="374"/>
      <c r="AG6" s="374"/>
      <c r="AH6" s="100"/>
      <c r="AI6" s="374"/>
      <c r="AJ6" s="374"/>
      <c r="AK6" s="100"/>
      <c r="AL6" s="81">
        <v>1</v>
      </c>
    </row>
    <row r="7" spans="2:38" ht="14.25" customHeight="1">
      <c r="B7" s="89"/>
      <c r="C7" s="89"/>
      <c r="D7" s="89"/>
      <c r="E7" s="89"/>
      <c r="F7" s="89"/>
      <c r="G7" s="89"/>
      <c r="H7" s="89"/>
      <c r="I7" s="89"/>
      <c r="J7" s="89"/>
      <c r="K7" s="105"/>
      <c r="L7" s="89"/>
      <c r="M7" s="106"/>
      <c r="N7" s="100"/>
      <c r="O7" s="106"/>
      <c r="P7" s="100"/>
      <c r="Q7" s="89"/>
      <c r="R7" s="177"/>
      <c r="S7" s="177"/>
      <c r="T7" s="177"/>
      <c r="U7" s="177"/>
      <c r="V7" s="177"/>
      <c r="W7" s="177"/>
      <c r="X7" s="90"/>
      <c r="Y7" s="90"/>
      <c r="Z7" s="88"/>
      <c r="AA7" s="90"/>
      <c r="AB7" s="90"/>
      <c r="AC7" s="90"/>
      <c r="AE7" s="88"/>
      <c r="AF7" s="374"/>
      <c r="AG7" s="374"/>
      <c r="AH7" s="100"/>
      <c r="AI7" s="374"/>
      <c r="AJ7" s="374"/>
      <c r="AK7" s="100"/>
      <c r="AL7" s="81">
        <v>1</v>
      </c>
    </row>
    <row r="8" spans="2:38" ht="14.25" customHeight="1">
      <c r="B8" s="89"/>
      <c r="C8" s="89"/>
      <c r="D8" s="89"/>
      <c r="E8" s="89"/>
      <c r="F8" s="89"/>
      <c r="G8" s="89"/>
      <c r="H8" s="89"/>
      <c r="I8" s="89"/>
      <c r="J8" s="89"/>
      <c r="K8" s="89"/>
      <c r="L8" s="89"/>
      <c r="M8" s="89"/>
      <c r="N8" s="89"/>
      <c r="O8" s="89"/>
      <c r="P8" s="89"/>
      <c r="Q8" s="89"/>
      <c r="S8" s="89"/>
      <c r="AL8" s="81">
        <v>1</v>
      </c>
    </row>
    <row r="9" spans="2:38" ht="18" customHeight="1">
      <c r="B9" s="394" t="s">
        <v>2</v>
      </c>
      <c r="C9" s="395"/>
      <c r="D9" s="379">
        <f>入力シート!C3</f>
        <v>0</v>
      </c>
      <c r="E9" s="380"/>
      <c r="F9" s="380"/>
      <c r="G9" s="380"/>
      <c r="H9" s="380"/>
      <c r="I9" s="380"/>
      <c r="J9" s="380"/>
      <c r="K9" s="380"/>
      <c r="L9" s="380"/>
      <c r="M9" s="380"/>
      <c r="N9" s="380"/>
      <c r="O9" s="380"/>
      <c r="P9" s="380"/>
      <c r="Q9" s="381"/>
      <c r="S9" s="91"/>
      <c r="U9" s="88"/>
      <c r="V9" s="90"/>
      <c r="W9" s="90"/>
      <c r="X9" s="90"/>
      <c r="Y9" s="90"/>
      <c r="Z9" s="88"/>
      <c r="AA9" s="90"/>
      <c r="AB9" s="90"/>
      <c r="AC9" s="90"/>
      <c r="AE9" s="88"/>
      <c r="AF9" s="374"/>
      <c r="AG9" s="374"/>
      <c r="AH9" s="100"/>
      <c r="AI9" s="376"/>
      <c r="AJ9" s="376"/>
      <c r="AK9" s="100"/>
      <c r="AL9" s="81">
        <v>1</v>
      </c>
    </row>
    <row r="10" spans="2:38" ht="18" customHeight="1">
      <c r="B10" s="396" t="s">
        <v>3</v>
      </c>
      <c r="C10" s="397"/>
      <c r="D10" s="382"/>
      <c r="E10" s="383"/>
      <c r="F10" s="383"/>
      <c r="G10" s="383"/>
      <c r="H10" s="383"/>
      <c r="I10" s="383"/>
      <c r="J10" s="383"/>
      <c r="K10" s="383"/>
      <c r="L10" s="383"/>
      <c r="M10" s="383"/>
      <c r="N10" s="383"/>
      <c r="O10" s="383"/>
      <c r="P10" s="383"/>
      <c r="Q10" s="384"/>
      <c r="S10" s="91"/>
      <c r="T10" s="92"/>
      <c r="U10" s="88"/>
      <c r="V10" s="90"/>
      <c r="W10" s="90"/>
      <c r="X10" s="90"/>
      <c r="Y10" s="90"/>
      <c r="Z10" s="88"/>
      <c r="AA10" s="90"/>
      <c r="AB10" s="90"/>
      <c r="AC10" s="90"/>
      <c r="AE10" s="88"/>
      <c r="AF10" s="374"/>
      <c r="AG10" s="374"/>
      <c r="AH10" s="100"/>
      <c r="AI10" s="376"/>
      <c r="AJ10" s="376"/>
      <c r="AK10" s="100"/>
      <c r="AL10" s="81">
        <v>1</v>
      </c>
    </row>
    <row r="11" spans="2:38" ht="18" customHeight="1">
      <c r="B11" s="377" t="s">
        <v>4</v>
      </c>
      <c r="C11" s="378"/>
      <c r="D11" s="379" t="str">
        <f>入力シート!C5&amp;""</f>
        <v/>
      </c>
      <c r="E11" s="380"/>
      <c r="F11" s="380"/>
      <c r="G11" s="380"/>
      <c r="H11" s="380"/>
      <c r="I11" s="380"/>
      <c r="J11" s="380"/>
      <c r="K11" s="380"/>
      <c r="L11" s="380"/>
      <c r="M11" s="380"/>
      <c r="N11" s="380"/>
      <c r="O11" s="380"/>
      <c r="P11" s="380"/>
      <c r="Q11" s="381"/>
      <c r="S11" s="91"/>
      <c r="T11" s="92"/>
      <c r="U11" s="88"/>
      <c r="V11" s="90"/>
      <c r="W11" s="90"/>
      <c r="X11" s="90"/>
      <c r="Y11" s="90"/>
      <c r="Z11" s="88"/>
      <c r="AA11" s="90"/>
      <c r="AB11" s="90"/>
      <c r="AC11" s="90"/>
      <c r="AE11" s="88"/>
      <c r="AF11" s="374"/>
      <c r="AG11" s="374"/>
      <c r="AH11" s="100"/>
      <c r="AI11" s="376"/>
      <c r="AJ11" s="376"/>
      <c r="AK11" s="100"/>
      <c r="AL11" s="81">
        <v>1</v>
      </c>
    </row>
    <row r="12" spans="2:38" ht="18" customHeight="1">
      <c r="B12" s="377"/>
      <c r="C12" s="378"/>
      <c r="D12" s="382"/>
      <c r="E12" s="383"/>
      <c r="F12" s="383"/>
      <c r="G12" s="383"/>
      <c r="H12" s="383"/>
      <c r="I12" s="383"/>
      <c r="J12" s="383"/>
      <c r="K12" s="383"/>
      <c r="L12" s="383"/>
      <c r="M12" s="383"/>
      <c r="N12" s="383"/>
      <c r="O12" s="383"/>
      <c r="P12" s="383"/>
      <c r="Q12" s="384"/>
      <c r="S12" s="91"/>
      <c r="T12" s="92"/>
      <c r="U12" s="88"/>
      <c r="V12" s="90"/>
      <c r="W12" s="90"/>
      <c r="X12" s="90"/>
      <c r="Y12" s="90"/>
      <c r="Z12" s="88"/>
      <c r="AA12" s="93"/>
      <c r="AB12" s="89"/>
      <c r="AC12" s="90"/>
      <c r="AF12" s="374"/>
      <c r="AG12" s="374"/>
      <c r="AH12" s="100"/>
      <c r="AI12" s="376"/>
      <c r="AJ12" s="376"/>
      <c r="AK12" s="100"/>
      <c r="AL12" s="81">
        <v>1</v>
      </c>
    </row>
    <row r="13" spans="2:38" ht="18" customHeight="1" thickBot="1">
      <c r="B13" s="377" t="s">
        <v>26</v>
      </c>
      <c r="C13" s="378"/>
      <c r="D13" s="379" t="str">
        <f>入力シート!C6&amp;""</f>
        <v/>
      </c>
      <c r="E13" s="380"/>
      <c r="F13" s="380"/>
      <c r="G13" s="380"/>
      <c r="H13" s="380"/>
      <c r="I13" s="380"/>
      <c r="J13" s="380"/>
      <c r="K13" s="380"/>
      <c r="L13" s="380"/>
      <c r="M13" s="380"/>
      <c r="N13" s="380"/>
      <c r="O13" s="380"/>
      <c r="P13" s="380"/>
      <c r="Q13" s="381"/>
      <c r="S13" s="91"/>
      <c r="T13" s="92"/>
      <c r="U13" s="88"/>
      <c r="V13" s="90"/>
      <c r="W13" s="90"/>
      <c r="X13" s="90"/>
      <c r="Y13" s="90"/>
      <c r="Z13" s="88"/>
      <c r="AA13" s="90"/>
      <c r="AB13" s="90"/>
      <c r="AC13" s="90"/>
      <c r="AE13" s="88"/>
      <c r="AF13" s="374"/>
      <c r="AG13" s="374"/>
      <c r="AH13" s="100"/>
      <c r="AI13" s="376"/>
      <c r="AJ13" s="376"/>
      <c r="AK13" s="100"/>
      <c r="AL13" s="81">
        <v>1</v>
      </c>
    </row>
    <row r="14" spans="2:38" ht="18" customHeight="1">
      <c r="B14" s="377"/>
      <c r="C14" s="378"/>
      <c r="D14" s="382"/>
      <c r="E14" s="383"/>
      <c r="F14" s="383"/>
      <c r="G14" s="383"/>
      <c r="H14" s="383"/>
      <c r="I14" s="383"/>
      <c r="J14" s="383"/>
      <c r="K14" s="383"/>
      <c r="L14" s="383"/>
      <c r="M14" s="383"/>
      <c r="N14" s="383"/>
      <c r="O14" s="383"/>
      <c r="P14" s="383"/>
      <c r="Q14" s="384"/>
      <c r="S14" s="91"/>
      <c r="T14" s="385" t="s">
        <v>195</v>
      </c>
      <c r="U14" s="386"/>
      <c r="V14" s="386"/>
      <c r="W14" s="386"/>
      <c r="X14" s="386"/>
      <c r="Y14" s="386"/>
      <c r="Z14" s="386"/>
      <c r="AA14" s="386"/>
      <c r="AB14" s="386"/>
      <c r="AC14" s="386"/>
      <c r="AD14" s="386"/>
      <c r="AE14" s="386"/>
      <c r="AF14" s="386"/>
      <c r="AG14" s="386"/>
      <c r="AH14" s="387"/>
      <c r="AI14" s="374"/>
      <c r="AJ14" s="374"/>
      <c r="AK14" s="100"/>
      <c r="AL14" s="81">
        <v>1</v>
      </c>
    </row>
    <row r="15" spans="2:38" ht="15" thickBot="1">
      <c r="T15" s="388"/>
      <c r="U15" s="389"/>
      <c r="V15" s="389"/>
      <c r="W15" s="389"/>
      <c r="X15" s="389"/>
      <c r="Y15" s="389"/>
      <c r="Z15" s="389"/>
      <c r="AA15" s="389"/>
      <c r="AB15" s="389"/>
      <c r="AC15" s="389"/>
      <c r="AD15" s="389"/>
      <c r="AE15" s="389"/>
      <c r="AF15" s="389"/>
      <c r="AG15" s="389"/>
      <c r="AH15" s="390"/>
      <c r="AI15" s="100"/>
      <c r="AJ15" s="100"/>
      <c r="AK15" s="100"/>
      <c r="AL15" s="81">
        <v>1</v>
      </c>
    </row>
    <row r="16" spans="2:38" ht="23.25" customHeight="1">
      <c r="B16" s="375" t="s">
        <v>1</v>
      </c>
      <c r="C16" s="375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S16" s="89"/>
      <c r="T16" s="94"/>
      <c r="U16" s="95" t="s">
        <v>192</v>
      </c>
      <c r="V16" s="1"/>
      <c r="W16" s="1"/>
      <c r="X16" s="1"/>
      <c r="Y16" s="1"/>
      <c r="Z16" s="95" t="s">
        <v>192</v>
      </c>
      <c r="AA16" s="1"/>
      <c r="AB16" s="1"/>
      <c r="AC16" s="1"/>
      <c r="AD16" s="96"/>
      <c r="AE16" s="97" t="s">
        <v>193</v>
      </c>
      <c r="AF16" s="375"/>
      <c r="AG16" s="375"/>
      <c r="AH16" s="2"/>
      <c r="AI16" s="376"/>
      <c r="AJ16" s="376"/>
      <c r="AK16" s="100"/>
      <c r="AL16" s="81">
        <v>1</v>
      </c>
    </row>
    <row r="17" spans="1:38" ht="22.5" customHeight="1" thickBot="1">
      <c r="B17" s="223" t="s">
        <v>5</v>
      </c>
      <c r="C17" s="368" t="s">
        <v>8</v>
      </c>
      <c r="D17" s="369"/>
      <c r="E17" s="369"/>
      <c r="F17" s="369"/>
      <c r="G17" s="369"/>
      <c r="H17" s="370"/>
      <c r="I17" s="371" t="s">
        <v>10</v>
      </c>
      <c r="J17" s="372"/>
      <c r="K17" s="373"/>
      <c r="L17" s="371" t="s">
        <v>6</v>
      </c>
      <c r="M17" s="372"/>
      <c r="N17" s="373"/>
      <c r="O17" s="371" t="s">
        <v>7</v>
      </c>
      <c r="P17" s="372"/>
      <c r="Q17" s="373"/>
      <c r="R17" s="150" t="s">
        <v>53</v>
      </c>
      <c r="S17" s="98"/>
      <c r="T17" s="133" t="s">
        <v>107</v>
      </c>
      <c r="U17" s="134" t="s">
        <v>8</v>
      </c>
      <c r="V17" s="135" t="s">
        <v>10</v>
      </c>
      <c r="W17" s="136"/>
      <c r="X17" s="137"/>
      <c r="Y17" s="133" t="s">
        <v>27</v>
      </c>
      <c r="Z17" s="134" t="s">
        <v>8</v>
      </c>
      <c r="AA17" s="135" t="s">
        <v>10</v>
      </c>
      <c r="AB17" s="136"/>
      <c r="AC17" s="137"/>
      <c r="AD17" s="133" t="s">
        <v>107</v>
      </c>
      <c r="AE17" s="134" t="s">
        <v>8</v>
      </c>
      <c r="AF17" s="135" t="s">
        <v>10</v>
      </c>
      <c r="AG17" s="138"/>
      <c r="AH17" s="139"/>
      <c r="AI17" s="100"/>
      <c r="AJ17" s="99"/>
      <c r="AK17" s="99"/>
      <c r="AL17" s="81">
        <v>1</v>
      </c>
    </row>
    <row r="18" spans="1:38" ht="20.100000000000001" customHeight="1" thickTop="1">
      <c r="A18" s="149" t="str">
        <f>IF(R18="","",VLOOKUP(R18,VLOOK!$B$3:$M$448,2,FALSE))</f>
        <v/>
      </c>
      <c r="B18" s="318"/>
      <c r="C18" s="359" t="str">
        <f>IF(A18="","",VLOOKUP(A18,VLOOK!$C$3:$M$448,2,FALSE))</f>
        <v/>
      </c>
      <c r="D18" s="360"/>
      <c r="E18" s="360"/>
      <c r="F18" s="360"/>
      <c r="G18" s="360"/>
      <c r="H18" s="361"/>
      <c r="I18" s="362" t="str">
        <f>IF(A18="","",VLOOKUP(A18,VLOOK!$C$3:$M$448,3,FALSE))&amp;""</f>
        <v/>
      </c>
      <c r="J18" s="363"/>
      <c r="K18" s="107" t="str">
        <f>IF(A18="","",VLOOKUP(A18,VLOOK!$C$3:$M$448,5,FALSE))&amp;""</f>
        <v/>
      </c>
      <c r="L18" s="364"/>
      <c r="M18" s="365"/>
      <c r="N18" s="107" t="str">
        <f>IF(A18="","",VLOOKUP(A18,VLOOK!$C$3:$M$448,8,FALSE))&amp;""</f>
        <v/>
      </c>
      <c r="O18" s="366" t="str">
        <f>IFERROR(IF(C18="","",I18*L18),"")</f>
        <v/>
      </c>
      <c r="P18" s="367"/>
      <c r="Q18" s="107" t="str">
        <f>IF(A18="","",VLOOKUP(A18,VLOOK!$C$3:$M$448,11,FALSE))&amp;""</f>
        <v/>
      </c>
      <c r="R18" s="320"/>
      <c r="S18" s="108"/>
      <c r="T18" s="140" t="s">
        <v>123</v>
      </c>
      <c r="U18" s="250" t="s">
        <v>28</v>
      </c>
      <c r="V18" s="251"/>
      <c r="W18" s="252"/>
      <c r="X18" s="137"/>
      <c r="Y18" s="141">
        <v>30</v>
      </c>
      <c r="Z18" s="260" t="s">
        <v>133</v>
      </c>
      <c r="AA18" s="251">
        <v>3</v>
      </c>
      <c r="AB18" s="252" t="s">
        <v>11</v>
      </c>
      <c r="AC18" s="137"/>
      <c r="AD18" s="140">
        <v>48</v>
      </c>
      <c r="AE18" s="250" t="s">
        <v>46</v>
      </c>
      <c r="AF18" s="251">
        <v>4</v>
      </c>
      <c r="AG18" s="264"/>
      <c r="AH18" s="265" t="s">
        <v>29</v>
      </c>
      <c r="AI18" s="99"/>
      <c r="AJ18" s="100"/>
      <c r="AL18" s="81">
        <v>1</v>
      </c>
    </row>
    <row r="19" spans="1:38" ht="20.100000000000001" customHeight="1">
      <c r="A19" s="149" t="str">
        <f>IF(R19="","",VLOOKUP(R19,VLOOK!$B$3:$M$448,2,FALSE))</f>
        <v/>
      </c>
      <c r="B19" s="319"/>
      <c r="C19" s="359" t="str">
        <f>IF(A19="","",VLOOKUP(A19,VLOOK!$C$3:$M$448,2,FALSE))</f>
        <v/>
      </c>
      <c r="D19" s="360"/>
      <c r="E19" s="360"/>
      <c r="F19" s="360"/>
      <c r="G19" s="360"/>
      <c r="H19" s="361"/>
      <c r="I19" s="362" t="str">
        <f>IF(A19="","",VLOOKUP(A19,VLOOK!$C$3:$M$448,3,FALSE))&amp;""</f>
        <v/>
      </c>
      <c r="J19" s="363"/>
      <c r="K19" s="107" t="str">
        <f>IF(A19="","",VLOOKUP(A19,VLOOK!$C$3:$M$448,5,FALSE))&amp;""</f>
        <v/>
      </c>
      <c r="L19" s="364"/>
      <c r="M19" s="365"/>
      <c r="N19" s="107" t="str">
        <f>IF(A19="","",VLOOKUP(A19,VLOOK!$C$3:$M$448,8,FALSE))&amp;""</f>
        <v/>
      </c>
      <c r="O19" s="366" t="str">
        <f t="shared" ref="O19:O20" si="0">IFERROR(IF(C19="","",I19*L19),"")</f>
        <v/>
      </c>
      <c r="P19" s="367"/>
      <c r="Q19" s="107" t="str">
        <f>IF(A19="","",VLOOKUP(A19,VLOOK!$C$3:$M$448,11,FALSE))&amp;""</f>
        <v/>
      </c>
      <c r="R19" s="320"/>
      <c r="S19" s="108"/>
      <c r="T19" s="142">
        <v>1</v>
      </c>
      <c r="U19" s="253" t="s">
        <v>45</v>
      </c>
      <c r="V19" s="254">
        <v>3</v>
      </c>
      <c r="W19" s="255" t="s">
        <v>11</v>
      </c>
      <c r="X19" s="137"/>
      <c r="Y19" s="142">
        <v>31</v>
      </c>
      <c r="Z19" s="259" t="s">
        <v>134</v>
      </c>
      <c r="AA19" s="254">
        <v>3</v>
      </c>
      <c r="AB19" s="255" t="s">
        <v>11</v>
      </c>
      <c r="AC19" s="137"/>
      <c r="AD19" s="142">
        <v>49</v>
      </c>
      <c r="AE19" s="253" t="s">
        <v>144</v>
      </c>
      <c r="AF19" s="254">
        <v>4</v>
      </c>
      <c r="AG19" s="266"/>
      <c r="AH19" s="267" t="s">
        <v>19</v>
      </c>
      <c r="AI19" s="99"/>
      <c r="AJ19" s="100"/>
      <c r="AL19" s="81">
        <v>1</v>
      </c>
    </row>
    <row r="20" spans="1:38" ht="20.100000000000001" customHeight="1">
      <c r="A20" s="149" t="str">
        <f>IF(R20="","",VLOOKUP(R20,VLOOK!$B$3:$M$448,2,FALSE))</f>
        <v/>
      </c>
      <c r="B20" s="318"/>
      <c r="C20" s="359" t="str">
        <f>IF(A20="","",VLOOKUP(A20,VLOOK!$C$3:$M$448,2,FALSE))</f>
        <v/>
      </c>
      <c r="D20" s="360"/>
      <c r="E20" s="360"/>
      <c r="F20" s="360"/>
      <c r="G20" s="360"/>
      <c r="H20" s="361"/>
      <c r="I20" s="362" t="str">
        <f>IF(A20="","",VLOOKUP(A20,VLOOK!$C$3:$M$448,3,FALSE))&amp;""</f>
        <v/>
      </c>
      <c r="J20" s="363"/>
      <c r="K20" s="107" t="str">
        <f>IF(A20="","",VLOOKUP(A20,VLOOK!$C$3:$M$448,5,FALSE))&amp;""</f>
        <v/>
      </c>
      <c r="L20" s="364"/>
      <c r="M20" s="365"/>
      <c r="N20" s="107" t="str">
        <f>IF(A20="","",VLOOKUP(A20,VLOOK!$C$3:$M$448,8,FALSE))&amp;""</f>
        <v/>
      </c>
      <c r="O20" s="366" t="str">
        <f t="shared" si="0"/>
        <v/>
      </c>
      <c r="P20" s="367"/>
      <c r="Q20" s="107" t="str">
        <f>IF(A20="","",VLOOKUP(A20,VLOOK!$C$3:$M$448,11,FALSE))&amp;""</f>
        <v/>
      </c>
      <c r="R20" s="320"/>
      <c r="S20" s="108"/>
      <c r="T20" s="142">
        <v>2</v>
      </c>
      <c r="U20" s="253" t="s">
        <v>108</v>
      </c>
      <c r="V20" s="254">
        <v>3</v>
      </c>
      <c r="W20" s="255" t="s">
        <v>11</v>
      </c>
      <c r="X20" s="137"/>
      <c r="Y20" s="142">
        <v>32</v>
      </c>
      <c r="Z20" s="256" t="s">
        <v>135</v>
      </c>
      <c r="AA20" s="257">
        <v>6</v>
      </c>
      <c r="AB20" s="258" t="s">
        <v>249</v>
      </c>
      <c r="AC20" s="137"/>
      <c r="AD20" s="142">
        <v>50</v>
      </c>
      <c r="AE20" s="253" t="s">
        <v>145</v>
      </c>
      <c r="AF20" s="254">
        <v>6</v>
      </c>
      <c r="AG20" s="266"/>
      <c r="AH20" s="267" t="s">
        <v>19</v>
      </c>
      <c r="AI20" s="99"/>
      <c r="AJ20" s="100"/>
      <c r="AL20" s="81">
        <v>1</v>
      </c>
    </row>
    <row r="21" spans="1:38" ht="20.100000000000001" customHeight="1">
      <c r="A21" s="149" t="str">
        <f>IF(R21="","",VLOOKUP(R21,VLOOK!$B$3:$M$448,2,FALSE))</f>
        <v/>
      </c>
      <c r="B21" s="319"/>
      <c r="C21" s="359" t="str">
        <f>IF(A21="","",VLOOKUP(A21,VLOOK!$C$3:$M$448,2,FALSE))</f>
        <v/>
      </c>
      <c r="D21" s="360"/>
      <c r="E21" s="360"/>
      <c r="F21" s="360"/>
      <c r="G21" s="360"/>
      <c r="H21" s="361"/>
      <c r="I21" s="362" t="str">
        <f>IF(A21="","",VLOOKUP(A21,VLOOK!$C$3:$M$448,3,FALSE))&amp;""</f>
        <v/>
      </c>
      <c r="J21" s="363"/>
      <c r="K21" s="107" t="str">
        <f>IF(A21="","",VLOOKUP(A21,VLOOK!$C$3:$M$448,5,FALSE))&amp;""</f>
        <v/>
      </c>
      <c r="L21" s="364"/>
      <c r="M21" s="365"/>
      <c r="N21" s="107" t="str">
        <f>IF(A21="","",VLOOKUP(A21,VLOOK!$C$3:$M$448,8,FALSE))&amp;""</f>
        <v/>
      </c>
      <c r="O21" s="366" t="str">
        <f>IFERROR(IF(C21="","",I21*L21),"")</f>
        <v/>
      </c>
      <c r="P21" s="367"/>
      <c r="Q21" s="107" t="str">
        <f>IF(A21="","",VLOOKUP(A21,VLOOK!$C$3:$M$448,11,FALSE))&amp;""</f>
        <v/>
      </c>
      <c r="R21" s="320"/>
      <c r="S21" s="108"/>
      <c r="T21" s="142">
        <v>3</v>
      </c>
      <c r="U21" s="253" t="s">
        <v>109</v>
      </c>
      <c r="V21" s="254">
        <v>3</v>
      </c>
      <c r="W21" s="255" t="s">
        <v>11</v>
      </c>
      <c r="X21" s="137"/>
      <c r="Y21" s="142">
        <v>33</v>
      </c>
      <c r="Z21" s="256" t="s">
        <v>136</v>
      </c>
      <c r="AA21" s="257">
        <v>500</v>
      </c>
      <c r="AB21" s="258" t="s">
        <v>23</v>
      </c>
      <c r="AC21" s="137"/>
      <c r="AD21" s="142">
        <v>99</v>
      </c>
      <c r="AE21" s="253" t="s">
        <v>52</v>
      </c>
      <c r="AF21" s="254">
        <v>4</v>
      </c>
      <c r="AG21" s="266"/>
      <c r="AH21" s="267" t="s">
        <v>19</v>
      </c>
      <c r="AI21" s="99"/>
      <c r="AJ21" s="100"/>
      <c r="AL21" s="81">
        <v>1</v>
      </c>
    </row>
    <row r="22" spans="1:38" ht="20.100000000000001" customHeight="1">
      <c r="A22" s="149" t="str">
        <f>IF(R22="","",VLOOKUP(R22,VLOOK!$B$3:$M$448,2,FALSE))</f>
        <v/>
      </c>
      <c r="B22" s="319"/>
      <c r="C22" s="359" t="str">
        <f>IF(A22="","",VLOOKUP(A22,VLOOK!$C$3:$M$448,2,FALSE))</f>
        <v/>
      </c>
      <c r="D22" s="360"/>
      <c r="E22" s="360"/>
      <c r="F22" s="360"/>
      <c r="G22" s="360"/>
      <c r="H22" s="361"/>
      <c r="I22" s="362" t="str">
        <f>IF(A22="","",VLOOKUP(A22,VLOOK!$C$3:$M$448,3,FALSE))&amp;""</f>
        <v/>
      </c>
      <c r="J22" s="363"/>
      <c r="K22" s="107" t="str">
        <f>IF(A22="","",VLOOKUP(A22,VLOOK!$C$3:$M$448,5,FALSE))&amp;""</f>
        <v/>
      </c>
      <c r="L22" s="364"/>
      <c r="M22" s="365"/>
      <c r="N22" s="107" t="str">
        <f>IF(A22="","",VLOOKUP(A22,VLOOK!$C$3:$M$448,8,FALSE))&amp;""</f>
        <v/>
      </c>
      <c r="O22" s="366" t="str">
        <f t="shared" ref="O22:O39" si="1">IFERROR(IF(C22="","",I22*L22),"")</f>
        <v/>
      </c>
      <c r="P22" s="367"/>
      <c r="Q22" s="107" t="str">
        <f>IF(A22="","",VLOOKUP(A22,VLOOK!$C$3:$M$448,11,FALSE))&amp;""</f>
        <v/>
      </c>
      <c r="R22" s="320"/>
      <c r="S22" s="108"/>
      <c r="T22" s="142">
        <v>4</v>
      </c>
      <c r="U22" s="253" t="s">
        <v>110</v>
      </c>
      <c r="V22" s="254">
        <v>3</v>
      </c>
      <c r="W22" s="255" t="s">
        <v>11</v>
      </c>
      <c r="X22" s="137"/>
      <c r="Y22" s="142">
        <v>34</v>
      </c>
      <c r="Z22" s="256" t="s">
        <v>137</v>
      </c>
      <c r="AA22" s="257"/>
      <c r="AB22" s="258"/>
      <c r="AC22" s="137"/>
      <c r="AD22" s="142">
        <v>51</v>
      </c>
      <c r="AE22" s="253" t="s">
        <v>146</v>
      </c>
      <c r="AF22" s="254">
        <v>500</v>
      </c>
      <c r="AG22" s="266"/>
      <c r="AH22" s="267" t="s">
        <v>23</v>
      </c>
      <c r="AI22" s="99"/>
      <c r="AJ22" s="100"/>
      <c r="AL22" s="81">
        <v>1</v>
      </c>
    </row>
    <row r="23" spans="1:38" ht="20.100000000000001" customHeight="1">
      <c r="A23" s="149" t="str">
        <f>IF(R23="","",VLOOKUP(R23,VLOOK!$B$3:$M$448,2,FALSE))</f>
        <v/>
      </c>
      <c r="B23" s="319"/>
      <c r="C23" s="359" t="str">
        <f>IF(A23="","",VLOOKUP(A23,VLOOK!$C$3:$M$448,2,FALSE))</f>
        <v/>
      </c>
      <c r="D23" s="360"/>
      <c r="E23" s="360"/>
      <c r="F23" s="360"/>
      <c r="G23" s="360"/>
      <c r="H23" s="361"/>
      <c r="I23" s="362" t="str">
        <f>IF(A23="","",VLOOKUP(A23,VLOOK!$C$3:$M$448,3,FALSE))&amp;""</f>
        <v/>
      </c>
      <c r="J23" s="363"/>
      <c r="K23" s="107" t="str">
        <f>IF(A23="","",VLOOKUP(A23,VLOOK!$C$3:$M$448,5,FALSE))&amp;""</f>
        <v/>
      </c>
      <c r="L23" s="364"/>
      <c r="M23" s="365"/>
      <c r="N23" s="107" t="str">
        <f>IF(A23="","",VLOOKUP(A23,VLOOK!$C$3:$M$448,8,FALSE))&amp;""</f>
        <v/>
      </c>
      <c r="O23" s="366" t="str">
        <f t="shared" si="1"/>
        <v/>
      </c>
      <c r="P23" s="367"/>
      <c r="Q23" s="107" t="str">
        <f>IF(A23="","",VLOOKUP(A23,VLOOK!$C$3:$M$448,11,FALSE))&amp;""</f>
        <v/>
      </c>
      <c r="R23" s="320"/>
      <c r="S23" s="108"/>
      <c r="T23" s="142">
        <v>5</v>
      </c>
      <c r="U23" s="253" t="s">
        <v>311</v>
      </c>
      <c r="V23" s="254">
        <v>3</v>
      </c>
      <c r="W23" s="255" t="s">
        <v>11</v>
      </c>
      <c r="X23" s="137"/>
      <c r="Y23" s="142">
        <v>35</v>
      </c>
      <c r="Z23" s="256" t="s">
        <v>138</v>
      </c>
      <c r="AA23" s="257">
        <v>333</v>
      </c>
      <c r="AB23" s="258" t="s">
        <v>14</v>
      </c>
      <c r="AC23" s="137"/>
      <c r="AD23" s="142">
        <v>52</v>
      </c>
      <c r="AE23" s="253" t="s">
        <v>147</v>
      </c>
      <c r="AF23" s="254">
        <v>500</v>
      </c>
      <c r="AG23" s="266"/>
      <c r="AH23" s="267" t="s">
        <v>23</v>
      </c>
      <c r="AI23" s="99"/>
      <c r="AJ23" s="100"/>
      <c r="AL23" s="81">
        <v>1</v>
      </c>
    </row>
    <row r="24" spans="1:38" ht="20.100000000000001" customHeight="1">
      <c r="A24" s="149" t="str">
        <f>IF(R24="","",VLOOKUP(R24,VLOOK!$B$3:$M$448,2,FALSE))</f>
        <v/>
      </c>
      <c r="B24" s="319"/>
      <c r="C24" s="359" t="str">
        <f>IF(A24="","",VLOOKUP(A24,VLOOK!$C$3:$M$448,2,FALSE))</f>
        <v/>
      </c>
      <c r="D24" s="360"/>
      <c r="E24" s="360"/>
      <c r="F24" s="360"/>
      <c r="G24" s="360"/>
      <c r="H24" s="361"/>
      <c r="I24" s="362" t="str">
        <f>IF(A24="","",VLOOKUP(A24,VLOOK!$C$3:$M$448,3,FALSE))&amp;""</f>
        <v/>
      </c>
      <c r="J24" s="363"/>
      <c r="K24" s="107" t="str">
        <f>IF(A24="","",VLOOKUP(A24,VLOOK!$C$3:$M$448,5,FALSE))&amp;""</f>
        <v/>
      </c>
      <c r="L24" s="364"/>
      <c r="M24" s="365"/>
      <c r="N24" s="107" t="str">
        <f>IF(A24="","",VLOOKUP(A24,VLOOK!$C$3:$M$448,8,FALSE))&amp;""</f>
        <v/>
      </c>
      <c r="O24" s="366" t="str">
        <f t="shared" si="1"/>
        <v/>
      </c>
      <c r="P24" s="367"/>
      <c r="Q24" s="107" t="str">
        <f>IF(A24="","",VLOOKUP(A24,VLOOK!$C$3:$M$448,11,FALSE))&amp;""</f>
        <v/>
      </c>
      <c r="R24" s="320"/>
      <c r="S24" s="108"/>
      <c r="T24" s="142">
        <v>6</v>
      </c>
      <c r="U24" s="253" t="s">
        <v>111</v>
      </c>
      <c r="V24" s="254">
        <v>3</v>
      </c>
      <c r="W24" s="255" t="s">
        <v>11</v>
      </c>
      <c r="X24" s="143"/>
      <c r="Y24" s="142">
        <v>36</v>
      </c>
      <c r="Z24" s="256" t="s">
        <v>139</v>
      </c>
      <c r="AA24" s="257">
        <v>333</v>
      </c>
      <c r="AB24" s="258" t="s">
        <v>14</v>
      </c>
      <c r="AC24" s="143"/>
      <c r="AD24" s="142">
        <v>53</v>
      </c>
      <c r="AE24" s="253" t="s">
        <v>148</v>
      </c>
      <c r="AF24" s="254">
        <v>500</v>
      </c>
      <c r="AG24" s="266"/>
      <c r="AH24" s="267" t="s">
        <v>23</v>
      </c>
      <c r="AI24" s="101"/>
      <c r="AJ24" s="100"/>
      <c r="AL24" s="81">
        <v>1</v>
      </c>
    </row>
    <row r="25" spans="1:38" ht="20.100000000000001" customHeight="1">
      <c r="A25" s="149" t="str">
        <f>IF(R25="","",VLOOKUP(R25,VLOOK!$B$3:$M$448,2,FALSE))</f>
        <v/>
      </c>
      <c r="B25" s="319"/>
      <c r="C25" s="359" t="str">
        <f>IF(A25="","",VLOOKUP(A25,VLOOK!$C$3:$M$448,2,FALSE))</f>
        <v/>
      </c>
      <c r="D25" s="360"/>
      <c r="E25" s="360"/>
      <c r="F25" s="360"/>
      <c r="G25" s="360"/>
      <c r="H25" s="361"/>
      <c r="I25" s="362" t="str">
        <f>IF(A25="","",VLOOKUP(A25,VLOOK!$C$3:$M$448,3,FALSE))&amp;""</f>
        <v/>
      </c>
      <c r="J25" s="363"/>
      <c r="K25" s="107" t="str">
        <f>IF(A25="","",VLOOKUP(A25,VLOOK!$C$3:$M$448,5,FALSE))&amp;""</f>
        <v/>
      </c>
      <c r="L25" s="364"/>
      <c r="M25" s="365"/>
      <c r="N25" s="107" t="str">
        <f>IF(A25="","",VLOOKUP(A25,VLOOK!$C$3:$M$448,8,FALSE))&amp;""</f>
        <v/>
      </c>
      <c r="O25" s="366" t="str">
        <f t="shared" si="1"/>
        <v/>
      </c>
      <c r="P25" s="367"/>
      <c r="Q25" s="107" t="str">
        <f>IF(A25="","",VLOOKUP(A25,VLOOK!$C$3:$M$448,11,FALSE))&amp;""</f>
        <v/>
      </c>
      <c r="R25" s="320"/>
      <c r="S25" s="108"/>
      <c r="T25" s="142">
        <v>7</v>
      </c>
      <c r="U25" s="253" t="s">
        <v>112</v>
      </c>
      <c r="V25" s="254">
        <v>3</v>
      </c>
      <c r="W25" s="255" t="s">
        <v>11</v>
      </c>
      <c r="X25" s="144"/>
      <c r="Y25" s="142">
        <v>37</v>
      </c>
      <c r="Z25" s="256" t="s">
        <v>140</v>
      </c>
      <c r="AA25" s="257">
        <v>333</v>
      </c>
      <c r="AB25" s="258" t="s">
        <v>14</v>
      </c>
      <c r="AC25" s="144"/>
      <c r="AD25" s="142">
        <v>54</v>
      </c>
      <c r="AE25" s="253" t="s">
        <v>149</v>
      </c>
      <c r="AF25" s="254">
        <v>160</v>
      </c>
      <c r="AG25" s="266"/>
      <c r="AH25" s="267" t="s">
        <v>23</v>
      </c>
      <c r="AL25" s="81">
        <v>1</v>
      </c>
    </row>
    <row r="26" spans="1:38" ht="20.100000000000001" customHeight="1">
      <c r="A26" s="149" t="str">
        <f>IF(R26="","",VLOOKUP(R26,VLOOK!$B$3:$M$448,2,FALSE))</f>
        <v/>
      </c>
      <c r="B26" s="319"/>
      <c r="C26" s="359" t="str">
        <f>IF(A26="","",VLOOKUP(A26,VLOOK!$C$3:$M$448,2,FALSE))</f>
        <v/>
      </c>
      <c r="D26" s="360"/>
      <c r="E26" s="360"/>
      <c r="F26" s="360"/>
      <c r="G26" s="360"/>
      <c r="H26" s="361"/>
      <c r="I26" s="362" t="str">
        <f>IF(A26="","",VLOOKUP(A26,VLOOK!$C$3:$M$448,3,FALSE))&amp;""</f>
        <v/>
      </c>
      <c r="J26" s="363"/>
      <c r="K26" s="107" t="str">
        <f>IF(A26="","",VLOOKUP(A26,VLOOK!$C$3:$M$448,5,FALSE))&amp;""</f>
        <v/>
      </c>
      <c r="L26" s="364"/>
      <c r="M26" s="365"/>
      <c r="N26" s="107" t="str">
        <f>IF(A26="","",VLOOKUP(A26,VLOOK!$C$3:$M$448,8,FALSE))&amp;""</f>
        <v/>
      </c>
      <c r="O26" s="366" t="str">
        <f t="shared" si="1"/>
        <v/>
      </c>
      <c r="P26" s="367"/>
      <c r="Q26" s="107" t="str">
        <f>IF(A26="","",VLOOKUP(A26,VLOOK!$C$3:$M$448,11,FALSE))&amp;""</f>
        <v/>
      </c>
      <c r="R26" s="320"/>
      <c r="S26" s="108"/>
      <c r="T26" s="142">
        <v>8</v>
      </c>
      <c r="U26" s="253" t="s">
        <v>113</v>
      </c>
      <c r="V26" s="254">
        <v>3</v>
      </c>
      <c r="W26" s="255" t="s">
        <v>11</v>
      </c>
      <c r="X26" s="144"/>
      <c r="Y26" s="142">
        <v>38</v>
      </c>
      <c r="Z26" s="256" t="s">
        <v>312</v>
      </c>
      <c r="AA26" s="257">
        <v>2</v>
      </c>
      <c r="AB26" s="258" t="s">
        <v>11</v>
      </c>
      <c r="AC26" s="144"/>
      <c r="AD26" s="142">
        <v>55</v>
      </c>
      <c r="AE26" s="253" t="s">
        <v>150</v>
      </c>
      <c r="AF26" s="254">
        <v>160</v>
      </c>
      <c r="AG26" s="266"/>
      <c r="AH26" s="267" t="s">
        <v>23</v>
      </c>
      <c r="AL26" s="81">
        <v>1</v>
      </c>
    </row>
    <row r="27" spans="1:38" ht="20.100000000000001" customHeight="1">
      <c r="A27" s="149" t="str">
        <f>IF(R27="","",VLOOKUP(R27,VLOOK!$B$3:$M$448,2,FALSE))</f>
        <v/>
      </c>
      <c r="B27" s="319"/>
      <c r="C27" s="359" t="str">
        <f>IF(A27="","",VLOOKUP(A27,VLOOK!$C$3:$M$448,2,FALSE))</f>
        <v/>
      </c>
      <c r="D27" s="360"/>
      <c r="E27" s="360"/>
      <c r="F27" s="360"/>
      <c r="G27" s="360"/>
      <c r="H27" s="361"/>
      <c r="I27" s="362" t="str">
        <f>IF(A27="","",VLOOKUP(A27,VLOOK!$C$3:$M$448,3,FALSE))&amp;""</f>
        <v/>
      </c>
      <c r="J27" s="363"/>
      <c r="K27" s="107" t="str">
        <f>IF(A27="","",VLOOKUP(A27,VLOOK!$C$3:$M$448,5,FALSE))&amp;""</f>
        <v/>
      </c>
      <c r="L27" s="364"/>
      <c r="M27" s="365"/>
      <c r="N27" s="107" t="str">
        <f>IF(A27="","",VLOOKUP(A27,VLOOK!$C$3:$M$448,8,FALSE))&amp;""</f>
        <v/>
      </c>
      <c r="O27" s="366" t="str">
        <f t="shared" si="1"/>
        <v/>
      </c>
      <c r="P27" s="367"/>
      <c r="Q27" s="107" t="str">
        <f>IF(A27="","",VLOOKUP(A27,VLOOK!$C$3:$M$448,11,FALSE))&amp;""</f>
        <v/>
      </c>
      <c r="R27" s="320"/>
      <c r="S27" s="108"/>
      <c r="T27" s="142">
        <v>9</v>
      </c>
      <c r="U27" s="253" t="s">
        <v>114</v>
      </c>
      <c r="V27" s="254">
        <v>3</v>
      </c>
      <c r="W27" s="255" t="s">
        <v>11</v>
      </c>
      <c r="X27" s="144"/>
      <c r="Y27" s="142">
        <v>39</v>
      </c>
      <c r="Z27" s="256" t="s">
        <v>318</v>
      </c>
      <c r="AA27" s="257">
        <v>2</v>
      </c>
      <c r="AB27" s="258" t="s">
        <v>11</v>
      </c>
      <c r="AC27" s="144"/>
      <c r="AD27" s="142">
        <v>56</v>
      </c>
      <c r="AE27" s="253" t="s">
        <v>151</v>
      </c>
      <c r="AF27" s="254">
        <v>160</v>
      </c>
      <c r="AG27" s="266"/>
      <c r="AH27" s="267" t="s">
        <v>23</v>
      </c>
      <c r="AL27" s="81">
        <v>1</v>
      </c>
    </row>
    <row r="28" spans="1:38" ht="20.100000000000001" customHeight="1">
      <c r="A28" s="149" t="str">
        <f>IF(R28="","",VLOOKUP(R28,VLOOK!$B$3:$M$448,2,FALSE))</f>
        <v/>
      </c>
      <c r="B28" s="319"/>
      <c r="C28" s="359" t="str">
        <f>IF(A28="","",VLOOKUP(A28,VLOOK!$C$3:$M$448,2,FALSE))</f>
        <v/>
      </c>
      <c r="D28" s="360"/>
      <c r="E28" s="360"/>
      <c r="F28" s="360"/>
      <c r="G28" s="360"/>
      <c r="H28" s="361"/>
      <c r="I28" s="362" t="str">
        <f>IF(A28="","",VLOOKUP(A28,VLOOK!$C$3:$M$448,3,FALSE))&amp;""</f>
        <v/>
      </c>
      <c r="J28" s="363"/>
      <c r="K28" s="107" t="str">
        <f>IF(A28="","",VLOOKUP(A28,VLOOK!$C$3:$M$448,5,FALSE))&amp;""</f>
        <v/>
      </c>
      <c r="L28" s="364"/>
      <c r="M28" s="365"/>
      <c r="N28" s="107" t="str">
        <f>IF(A28="","",VLOOKUP(A28,VLOOK!$C$3:$M$448,8,FALSE))&amp;""</f>
        <v/>
      </c>
      <c r="O28" s="366" t="str">
        <f t="shared" si="1"/>
        <v/>
      </c>
      <c r="P28" s="367"/>
      <c r="Q28" s="107" t="str">
        <f>IF(A28="","",VLOOKUP(A28,VLOOK!$C$3:$M$448,11,FALSE))&amp;""</f>
        <v/>
      </c>
      <c r="R28" s="320"/>
      <c r="S28" s="108"/>
      <c r="T28" s="142">
        <v>10</v>
      </c>
      <c r="U28" s="253" t="s">
        <v>115</v>
      </c>
      <c r="V28" s="254">
        <v>3</v>
      </c>
      <c r="W28" s="255" t="s">
        <v>11</v>
      </c>
      <c r="X28" s="144"/>
      <c r="Y28" s="142">
        <v>40</v>
      </c>
      <c r="Z28" s="256" t="s">
        <v>319</v>
      </c>
      <c r="AA28" s="257">
        <v>2</v>
      </c>
      <c r="AB28" s="258" t="s">
        <v>11</v>
      </c>
      <c r="AC28" s="144"/>
      <c r="AD28" s="142">
        <v>57</v>
      </c>
      <c r="AE28" s="253" t="s">
        <v>152</v>
      </c>
      <c r="AF28" s="254">
        <v>160</v>
      </c>
      <c r="AG28" s="266"/>
      <c r="AH28" s="267" t="s">
        <v>23</v>
      </c>
      <c r="AL28" s="81">
        <v>1</v>
      </c>
    </row>
    <row r="29" spans="1:38" ht="20.100000000000001" customHeight="1">
      <c r="A29" s="149" t="str">
        <f>IF(R29="","",VLOOKUP(R29,VLOOK!$B$3:$M$448,2,FALSE))</f>
        <v/>
      </c>
      <c r="B29" s="319"/>
      <c r="C29" s="359" t="str">
        <f>IF(A29="","",VLOOKUP(A29,VLOOK!$C$3:$M$448,2,FALSE))</f>
        <v/>
      </c>
      <c r="D29" s="360"/>
      <c r="E29" s="360"/>
      <c r="F29" s="360"/>
      <c r="G29" s="360"/>
      <c r="H29" s="361"/>
      <c r="I29" s="362" t="str">
        <f>IF(A29="","",VLOOKUP(A29,VLOOK!$C$3:$M$448,3,FALSE))&amp;""</f>
        <v/>
      </c>
      <c r="J29" s="363"/>
      <c r="K29" s="107" t="str">
        <f>IF(A29="","",VLOOKUP(A29,VLOOK!$C$3:$M$448,5,FALSE))&amp;""</f>
        <v/>
      </c>
      <c r="L29" s="364"/>
      <c r="M29" s="365"/>
      <c r="N29" s="107" t="str">
        <f>IF(A29="","",VLOOKUP(A29,VLOOK!$C$3:$M$448,8,FALSE))&amp;""</f>
        <v/>
      </c>
      <c r="O29" s="366" t="str">
        <f t="shared" si="1"/>
        <v/>
      </c>
      <c r="P29" s="367"/>
      <c r="Q29" s="107" t="str">
        <f>IF(A29="","",VLOOKUP(A29,VLOOK!$C$3:$M$448,11,FALSE))&amp;""</f>
        <v/>
      </c>
      <c r="R29" s="320"/>
      <c r="S29" s="109"/>
      <c r="T29" s="142">
        <v>11</v>
      </c>
      <c r="U29" s="253" t="s">
        <v>116</v>
      </c>
      <c r="V29" s="254">
        <v>3</v>
      </c>
      <c r="W29" s="255" t="s">
        <v>11</v>
      </c>
      <c r="X29" s="137"/>
      <c r="Y29" s="142">
        <v>41</v>
      </c>
      <c r="Z29" s="256" t="s">
        <v>320</v>
      </c>
      <c r="AA29" s="257">
        <v>2</v>
      </c>
      <c r="AB29" s="258" t="s">
        <v>11</v>
      </c>
      <c r="AC29" s="137"/>
      <c r="AD29" s="142">
        <v>58</v>
      </c>
      <c r="AE29" s="253" t="s">
        <v>153</v>
      </c>
      <c r="AF29" s="254">
        <v>160</v>
      </c>
      <c r="AG29" s="266"/>
      <c r="AH29" s="267" t="s">
        <v>23</v>
      </c>
      <c r="AI29" s="99"/>
      <c r="AJ29" s="100"/>
      <c r="AL29" s="81">
        <v>1</v>
      </c>
    </row>
    <row r="30" spans="1:38" ht="20.100000000000001" customHeight="1">
      <c r="A30" s="149" t="str">
        <f>IF(R30="","",VLOOKUP(R30,VLOOK!$B$3:$M$448,2,FALSE))</f>
        <v/>
      </c>
      <c r="B30" s="319"/>
      <c r="C30" s="359" t="str">
        <f>IF(A30="","",VLOOKUP(A30,VLOOK!$C$3:$M$448,2,FALSE))</f>
        <v/>
      </c>
      <c r="D30" s="360"/>
      <c r="E30" s="360"/>
      <c r="F30" s="360"/>
      <c r="G30" s="360"/>
      <c r="H30" s="361"/>
      <c r="I30" s="362" t="str">
        <f>IF(A30="","",VLOOKUP(A30,VLOOK!$C$3:$M$448,3,FALSE))&amp;""</f>
        <v/>
      </c>
      <c r="J30" s="363"/>
      <c r="K30" s="107" t="str">
        <f>IF(A30="","",VLOOKUP(A30,VLOOK!$C$3:$M$448,5,FALSE))&amp;""</f>
        <v/>
      </c>
      <c r="L30" s="364"/>
      <c r="M30" s="365"/>
      <c r="N30" s="107" t="str">
        <f>IF(A30="","",VLOOKUP(A30,VLOOK!$C$3:$M$448,8,FALSE))&amp;""</f>
        <v/>
      </c>
      <c r="O30" s="366" t="str">
        <f t="shared" si="1"/>
        <v/>
      </c>
      <c r="P30" s="367"/>
      <c r="Q30" s="107" t="str">
        <f>IF(A30="","",VLOOKUP(A30,VLOOK!$C$3:$M$448,11,FALSE))&amp;""</f>
        <v/>
      </c>
      <c r="R30" s="320"/>
      <c r="S30" s="109"/>
      <c r="T30" s="142">
        <v>12</v>
      </c>
      <c r="U30" s="253" t="s">
        <v>117</v>
      </c>
      <c r="V30" s="254">
        <v>3</v>
      </c>
      <c r="W30" s="255" t="s">
        <v>11</v>
      </c>
      <c r="X30" s="137"/>
      <c r="Y30" s="142">
        <v>42</v>
      </c>
      <c r="Z30" s="253" t="s">
        <v>321</v>
      </c>
      <c r="AA30" s="254">
        <v>2</v>
      </c>
      <c r="AB30" s="255" t="s">
        <v>11</v>
      </c>
      <c r="AC30" s="137"/>
      <c r="AD30" s="142">
        <v>59</v>
      </c>
      <c r="AE30" s="253" t="s">
        <v>154</v>
      </c>
      <c r="AF30" s="254">
        <v>160</v>
      </c>
      <c r="AG30" s="266"/>
      <c r="AH30" s="267" t="s">
        <v>23</v>
      </c>
      <c r="AI30" s="99"/>
      <c r="AJ30" s="100"/>
      <c r="AL30" s="81">
        <v>1</v>
      </c>
    </row>
    <row r="31" spans="1:38" ht="20.100000000000001" customHeight="1">
      <c r="A31" s="149" t="str">
        <f>IF(R31="","",VLOOKUP(R31,VLOOK!$B$3:$M$448,2,FALSE))</f>
        <v/>
      </c>
      <c r="B31" s="319"/>
      <c r="C31" s="359" t="str">
        <f>IF(A31="","",VLOOKUP(A31,VLOOK!$C$3:$M$448,2,FALSE))</f>
        <v/>
      </c>
      <c r="D31" s="360"/>
      <c r="E31" s="360"/>
      <c r="F31" s="360"/>
      <c r="G31" s="360"/>
      <c r="H31" s="361"/>
      <c r="I31" s="362" t="str">
        <f>IF(A31="","",VLOOKUP(A31,VLOOK!$C$3:$M$448,3,FALSE))&amp;""</f>
        <v/>
      </c>
      <c r="J31" s="363"/>
      <c r="K31" s="107" t="str">
        <f>IF(A31="","",VLOOKUP(A31,VLOOK!$C$3:$M$448,5,FALSE))&amp;""</f>
        <v/>
      </c>
      <c r="L31" s="364"/>
      <c r="M31" s="365"/>
      <c r="N31" s="107" t="str">
        <f>IF(A31="","",VLOOKUP(A31,VLOOK!$C$3:$M$448,8,FALSE))&amp;""</f>
        <v/>
      </c>
      <c r="O31" s="366" t="str">
        <f t="shared" si="1"/>
        <v/>
      </c>
      <c r="P31" s="367"/>
      <c r="Q31" s="107" t="str">
        <f>IF(A31="","",VLOOKUP(A31,VLOOK!$C$3:$M$448,11,FALSE))&amp;""</f>
        <v/>
      </c>
      <c r="R31" s="320"/>
      <c r="S31" s="109"/>
      <c r="T31" s="142">
        <v>13</v>
      </c>
      <c r="U31" s="253" t="s">
        <v>118</v>
      </c>
      <c r="V31" s="254">
        <v>3</v>
      </c>
      <c r="W31" s="255" t="s">
        <v>11</v>
      </c>
      <c r="X31" s="137"/>
      <c r="Y31" s="142">
        <v>43</v>
      </c>
      <c r="Z31" s="253" t="s">
        <v>322</v>
      </c>
      <c r="AA31" s="254">
        <v>2</v>
      </c>
      <c r="AB31" s="255" t="s">
        <v>11</v>
      </c>
      <c r="AC31" s="137"/>
      <c r="AD31" s="142">
        <v>60</v>
      </c>
      <c r="AE31" s="253" t="s">
        <v>155</v>
      </c>
      <c r="AF31" s="254">
        <v>160</v>
      </c>
      <c r="AG31" s="266"/>
      <c r="AH31" s="267" t="s">
        <v>23</v>
      </c>
      <c r="AI31" s="99"/>
      <c r="AJ31" s="100"/>
      <c r="AL31" s="81">
        <v>1</v>
      </c>
    </row>
    <row r="32" spans="1:38" ht="20.100000000000001" customHeight="1">
      <c r="A32" s="149" t="str">
        <f>IF(R32="","",VLOOKUP(R32,VLOOK!$B$3:$M$448,2,FALSE))</f>
        <v/>
      </c>
      <c r="B32" s="319"/>
      <c r="C32" s="359" t="str">
        <f>IF(A32="","",VLOOKUP(A32,VLOOK!$C$3:$M$448,2,FALSE))</f>
        <v/>
      </c>
      <c r="D32" s="360"/>
      <c r="E32" s="360"/>
      <c r="F32" s="360"/>
      <c r="G32" s="360"/>
      <c r="H32" s="361"/>
      <c r="I32" s="362" t="str">
        <f>IF(A32="","",VLOOKUP(A32,VLOOK!$C$3:$M$448,3,FALSE))&amp;""</f>
        <v/>
      </c>
      <c r="J32" s="363"/>
      <c r="K32" s="107" t="str">
        <f>IF(A32="","",VLOOKUP(A32,VLOOK!$C$3:$M$448,5,FALSE))&amp;""</f>
        <v/>
      </c>
      <c r="L32" s="364"/>
      <c r="M32" s="365"/>
      <c r="N32" s="107" t="str">
        <f>IF(A32="","",VLOOKUP(A32,VLOOK!$C$3:$M$448,8,FALSE))&amp;""</f>
        <v/>
      </c>
      <c r="O32" s="366" t="str">
        <f t="shared" si="1"/>
        <v/>
      </c>
      <c r="P32" s="367"/>
      <c r="Q32" s="107" t="str">
        <f>IF(A32="","",VLOOKUP(A32,VLOOK!$C$3:$M$448,11,FALSE))&amp;""</f>
        <v/>
      </c>
      <c r="R32" s="320"/>
      <c r="S32" s="109"/>
      <c r="T32" s="142">
        <v>14</v>
      </c>
      <c r="U32" s="253" t="s">
        <v>116</v>
      </c>
      <c r="V32" s="254">
        <v>6</v>
      </c>
      <c r="W32" s="255" t="s">
        <v>11</v>
      </c>
      <c r="X32" s="137"/>
      <c r="Y32" s="142">
        <v>145</v>
      </c>
      <c r="Z32" s="253" t="s">
        <v>32</v>
      </c>
      <c r="AA32" s="254"/>
      <c r="AB32" s="255"/>
      <c r="AC32" s="137"/>
      <c r="AD32" s="142">
        <v>61</v>
      </c>
      <c r="AE32" s="253" t="s">
        <v>156</v>
      </c>
      <c r="AF32" s="254">
        <v>160</v>
      </c>
      <c r="AG32" s="266"/>
      <c r="AH32" s="267" t="s">
        <v>23</v>
      </c>
      <c r="AI32" s="99"/>
      <c r="AJ32" s="100"/>
      <c r="AL32" s="81">
        <v>1</v>
      </c>
    </row>
    <row r="33" spans="1:39" ht="20.100000000000001" customHeight="1">
      <c r="A33" s="149" t="str">
        <f>IF(R33="","",VLOOKUP(R33,VLOOK!$B$3:$M$448,2,FALSE))</f>
        <v/>
      </c>
      <c r="B33" s="319"/>
      <c r="C33" s="359" t="str">
        <f>IF(A33="","",VLOOKUP(A33,VLOOK!$C$3:$M$448,2,FALSE))</f>
        <v/>
      </c>
      <c r="D33" s="360"/>
      <c r="E33" s="360"/>
      <c r="F33" s="360"/>
      <c r="G33" s="360"/>
      <c r="H33" s="361"/>
      <c r="I33" s="362" t="str">
        <f>IF(A33="","",VLOOKUP(A33,VLOOK!$C$3:$M$448,3,FALSE))&amp;""</f>
        <v/>
      </c>
      <c r="J33" s="363"/>
      <c r="K33" s="107" t="str">
        <f>IF(A33="","",VLOOKUP(A33,VLOOK!$C$3:$M$448,5,FALSE))&amp;""</f>
        <v/>
      </c>
      <c r="L33" s="364"/>
      <c r="M33" s="365"/>
      <c r="N33" s="107" t="str">
        <f>IF(A33="","",VLOOKUP(A33,VLOOK!$C$3:$M$448,8,FALSE))&amp;""</f>
        <v/>
      </c>
      <c r="O33" s="366" t="str">
        <f t="shared" si="1"/>
        <v/>
      </c>
      <c r="P33" s="367"/>
      <c r="Q33" s="107" t="str">
        <f>IF(A33="","",VLOOKUP(A33,VLOOK!$C$3:$M$448,11,FALSE))&amp;""</f>
        <v/>
      </c>
      <c r="R33" s="320"/>
      <c r="S33" s="109"/>
      <c r="T33" s="142">
        <v>15</v>
      </c>
      <c r="U33" s="253" t="s">
        <v>117</v>
      </c>
      <c r="V33" s="254">
        <v>6</v>
      </c>
      <c r="W33" s="255" t="s">
        <v>11</v>
      </c>
      <c r="X33" s="137"/>
      <c r="Y33" s="142">
        <v>146</v>
      </c>
      <c r="Z33" s="253" t="s">
        <v>33</v>
      </c>
      <c r="AA33" s="254"/>
      <c r="AB33" s="255"/>
      <c r="AC33" s="137"/>
      <c r="AD33" s="142">
        <v>62</v>
      </c>
      <c r="AE33" s="253" t="s">
        <v>157</v>
      </c>
      <c r="AF33" s="254">
        <v>160</v>
      </c>
      <c r="AG33" s="266"/>
      <c r="AH33" s="267" t="s">
        <v>23</v>
      </c>
      <c r="AI33" s="99"/>
      <c r="AJ33" s="100"/>
      <c r="AL33" s="81">
        <v>1</v>
      </c>
    </row>
    <row r="34" spans="1:39" ht="20.100000000000001" customHeight="1">
      <c r="A34" s="149" t="str">
        <f>IF(R34="","",VLOOKUP(R34,VLOOK!$B$3:$M$448,2,FALSE))</f>
        <v/>
      </c>
      <c r="B34" s="319"/>
      <c r="C34" s="359" t="str">
        <f>IF(A34="","",VLOOKUP(A34,VLOOK!$C$3:$M$448,2,FALSE))</f>
        <v/>
      </c>
      <c r="D34" s="360"/>
      <c r="E34" s="360"/>
      <c r="F34" s="360"/>
      <c r="G34" s="360"/>
      <c r="H34" s="361"/>
      <c r="I34" s="362" t="str">
        <f>IF(A34="","",VLOOKUP(A34,VLOOK!$C$3:$M$448,3,FALSE))&amp;""</f>
        <v/>
      </c>
      <c r="J34" s="363"/>
      <c r="K34" s="107" t="str">
        <f>IF(A34="","",VLOOKUP(A34,VLOOK!$C$3:$M$448,5,FALSE))&amp;""</f>
        <v/>
      </c>
      <c r="L34" s="364"/>
      <c r="M34" s="365"/>
      <c r="N34" s="107" t="str">
        <f>IF(A34="","",VLOOKUP(A34,VLOOK!$C$3:$M$448,8,FALSE))&amp;""</f>
        <v/>
      </c>
      <c r="O34" s="366" t="str">
        <f t="shared" si="1"/>
        <v/>
      </c>
      <c r="P34" s="367"/>
      <c r="Q34" s="107" t="str">
        <f>IF(A34="","",VLOOKUP(A34,VLOOK!$C$3:$M$448,11,FALSE))&amp;""</f>
        <v/>
      </c>
      <c r="R34" s="320"/>
      <c r="S34" s="109"/>
      <c r="T34" s="142">
        <v>16</v>
      </c>
      <c r="U34" s="253" t="s">
        <v>118</v>
      </c>
      <c r="V34" s="254">
        <v>6</v>
      </c>
      <c r="W34" s="255" t="s">
        <v>11</v>
      </c>
      <c r="X34" s="137"/>
      <c r="Y34" s="142">
        <v>147</v>
      </c>
      <c r="Z34" s="253" t="s">
        <v>34</v>
      </c>
      <c r="AA34" s="254"/>
      <c r="AB34" s="255"/>
      <c r="AC34" s="137"/>
      <c r="AD34" s="142"/>
      <c r="AE34" s="253"/>
      <c r="AF34" s="254"/>
      <c r="AG34" s="266"/>
      <c r="AH34" s="267"/>
      <c r="AI34" s="99"/>
      <c r="AJ34" s="100"/>
      <c r="AL34" s="81">
        <v>1</v>
      </c>
    </row>
    <row r="35" spans="1:39" ht="20.100000000000001" customHeight="1">
      <c r="A35" s="149" t="str">
        <f>IF(R35="","",VLOOKUP(R35,VLOOK!$B$3:$M$448,2,FALSE))</f>
        <v/>
      </c>
      <c r="B35" s="319"/>
      <c r="C35" s="359" t="str">
        <f>IF(A35="","",VLOOKUP(A35,VLOOK!$C$3:$M$448,2,FALSE))</f>
        <v/>
      </c>
      <c r="D35" s="360"/>
      <c r="E35" s="360"/>
      <c r="F35" s="360"/>
      <c r="G35" s="360"/>
      <c r="H35" s="361"/>
      <c r="I35" s="362" t="str">
        <f>IF(A35="","",VLOOKUP(A35,VLOOK!$C$3:$M$448,3,FALSE))&amp;""</f>
        <v/>
      </c>
      <c r="J35" s="363"/>
      <c r="K35" s="107" t="str">
        <f>IF(A35="","",VLOOKUP(A35,VLOOK!$C$3:$M$448,5,FALSE))&amp;""</f>
        <v/>
      </c>
      <c r="L35" s="364"/>
      <c r="M35" s="365"/>
      <c r="N35" s="107" t="str">
        <f>IF(A35="","",VLOOKUP(A35,VLOOK!$C$3:$M$448,8,FALSE))&amp;""</f>
        <v/>
      </c>
      <c r="O35" s="366" t="str">
        <f t="shared" si="1"/>
        <v/>
      </c>
      <c r="P35" s="367"/>
      <c r="Q35" s="107" t="str">
        <f>IF(A35="","",VLOOKUP(A35,VLOOK!$C$3:$M$448,11,FALSE))&amp;""</f>
        <v/>
      </c>
      <c r="R35" s="320"/>
      <c r="S35" s="109"/>
      <c r="T35" s="142">
        <v>17</v>
      </c>
      <c r="U35" s="253" t="s">
        <v>119</v>
      </c>
      <c r="V35" s="254">
        <v>6</v>
      </c>
      <c r="W35" s="255" t="s">
        <v>11</v>
      </c>
      <c r="X35" s="137"/>
      <c r="Y35" s="142">
        <v>148</v>
      </c>
      <c r="Z35" s="253" t="s">
        <v>35</v>
      </c>
      <c r="AA35" s="254"/>
      <c r="AB35" s="255"/>
      <c r="AC35" s="137"/>
      <c r="AD35" s="142">
        <v>64</v>
      </c>
      <c r="AE35" s="253" t="s">
        <v>158</v>
      </c>
      <c r="AF35" s="254">
        <v>160</v>
      </c>
      <c r="AG35" s="266"/>
      <c r="AH35" s="267" t="s">
        <v>23</v>
      </c>
      <c r="AI35" s="89"/>
      <c r="AJ35" s="100"/>
      <c r="AL35" s="81">
        <v>1</v>
      </c>
    </row>
    <row r="36" spans="1:39" ht="20.100000000000001" customHeight="1">
      <c r="A36" s="149" t="str">
        <f>IF(R36="","",VLOOKUP(R36,VLOOK!$B$3:$M$448,2,FALSE))</f>
        <v/>
      </c>
      <c r="B36" s="319"/>
      <c r="C36" s="359" t="str">
        <f>IF(A36="","",VLOOKUP(A36,VLOOK!$C$3:$M$448,2,FALSE))</f>
        <v/>
      </c>
      <c r="D36" s="360"/>
      <c r="E36" s="360"/>
      <c r="F36" s="360"/>
      <c r="G36" s="360"/>
      <c r="H36" s="361"/>
      <c r="I36" s="362" t="str">
        <f>IF(A36="","",VLOOKUP(A36,VLOOK!$C$3:$M$448,3,FALSE))&amp;""</f>
        <v/>
      </c>
      <c r="J36" s="363"/>
      <c r="K36" s="107" t="str">
        <f>IF(A36="","",VLOOKUP(A36,VLOOK!$C$3:$M$448,5,FALSE))&amp;""</f>
        <v/>
      </c>
      <c r="L36" s="364"/>
      <c r="M36" s="365"/>
      <c r="N36" s="107" t="str">
        <f>IF(A36="","",VLOOKUP(A36,VLOOK!$C$3:$M$448,8,FALSE))&amp;""</f>
        <v/>
      </c>
      <c r="O36" s="366" t="str">
        <f t="shared" si="1"/>
        <v/>
      </c>
      <c r="P36" s="367"/>
      <c r="Q36" s="107" t="str">
        <f>IF(A36="","",VLOOKUP(A36,VLOOK!$C$3:$M$448,11,FALSE))&amp;""</f>
        <v/>
      </c>
      <c r="R36" s="320"/>
      <c r="S36" s="109"/>
      <c r="T36" s="142">
        <v>18</v>
      </c>
      <c r="U36" s="253" t="s">
        <v>120</v>
      </c>
      <c r="V36" s="254">
        <v>10</v>
      </c>
      <c r="W36" s="255" t="s">
        <v>11</v>
      </c>
      <c r="X36" s="145"/>
      <c r="Y36" s="142">
        <v>149</v>
      </c>
      <c r="Z36" s="253" t="s">
        <v>36</v>
      </c>
      <c r="AA36" s="254"/>
      <c r="AB36" s="255"/>
      <c r="AC36" s="145"/>
      <c r="AD36" s="142">
        <v>65</v>
      </c>
      <c r="AE36" s="253" t="s">
        <v>159</v>
      </c>
      <c r="AF36" s="254">
        <v>160</v>
      </c>
      <c r="AG36" s="266"/>
      <c r="AH36" s="267" t="s">
        <v>23</v>
      </c>
      <c r="AI36" s="99"/>
      <c r="AJ36" s="100"/>
      <c r="AL36" s="81">
        <v>1</v>
      </c>
    </row>
    <row r="37" spans="1:39" ht="20.100000000000001" customHeight="1">
      <c r="A37" s="149" t="str">
        <f>IF(R37="","",VLOOKUP(R37,VLOOK!$B$3:$M$448,2,FALSE))</f>
        <v/>
      </c>
      <c r="B37" s="319"/>
      <c r="C37" s="359" t="str">
        <f>IF(A37="","",VLOOKUP(A37,VLOOK!$C$3:$M$448,2,FALSE))</f>
        <v/>
      </c>
      <c r="D37" s="360"/>
      <c r="E37" s="360"/>
      <c r="F37" s="360"/>
      <c r="G37" s="360"/>
      <c r="H37" s="361"/>
      <c r="I37" s="362" t="str">
        <f>IF(A37="","",VLOOKUP(A37,VLOOK!$C$3:$M$448,3,FALSE))&amp;""</f>
        <v/>
      </c>
      <c r="J37" s="363"/>
      <c r="K37" s="107" t="str">
        <f>IF(A37="","",VLOOKUP(A37,VLOOK!$C$3:$M$448,5,FALSE))&amp;""</f>
        <v/>
      </c>
      <c r="L37" s="364"/>
      <c r="M37" s="365"/>
      <c r="N37" s="107" t="str">
        <f>IF(A37="","",VLOOKUP(A37,VLOOK!$C$3:$M$448,8,FALSE))&amp;""</f>
        <v/>
      </c>
      <c r="O37" s="366" t="str">
        <f t="shared" si="1"/>
        <v/>
      </c>
      <c r="P37" s="367"/>
      <c r="Q37" s="107" t="str">
        <f>IF(A37="","",VLOOKUP(A37,VLOOK!$C$3:$M$448,11,FALSE))&amp;""</f>
        <v/>
      </c>
      <c r="R37" s="320"/>
      <c r="S37" s="109"/>
      <c r="T37" s="142">
        <v>19</v>
      </c>
      <c r="U37" s="253" t="s">
        <v>121</v>
      </c>
      <c r="V37" s="254">
        <v>15</v>
      </c>
      <c r="W37" s="255" t="s">
        <v>11</v>
      </c>
      <c r="X37" s="145"/>
      <c r="Y37" s="137"/>
      <c r="Z37" s="95" t="s">
        <v>194</v>
      </c>
      <c r="AA37" s="1"/>
      <c r="AB37" s="1"/>
      <c r="AC37" s="145"/>
      <c r="AD37" s="142">
        <v>66</v>
      </c>
      <c r="AE37" s="253" t="s">
        <v>160</v>
      </c>
      <c r="AF37" s="254">
        <v>4</v>
      </c>
      <c r="AG37" s="266"/>
      <c r="AH37" s="267" t="s">
        <v>19</v>
      </c>
      <c r="AI37" s="99"/>
      <c r="AJ37" s="100"/>
      <c r="AL37" s="81">
        <v>1</v>
      </c>
    </row>
    <row r="38" spans="1:39" ht="20.100000000000001" customHeight="1" thickBot="1">
      <c r="A38" s="149" t="str">
        <f>IF(R38="","",VLOOKUP(R38,VLOOK!$B$3:$M$448,2,FALSE))</f>
        <v/>
      </c>
      <c r="B38" s="319"/>
      <c r="C38" s="359" t="str">
        <f>IF(A38="","",VLOOKUP(A38,VLOOK!$C$3:$M$448,2,FALSE))</f>
        <v/>
      </c>
      <c r="D38" s="360"/>
      <c r="E38" s="360"/>
      <c r="F38" s="360"/>
      <c r="G38" s="360"/>
      <c r="H38" s="361"/>
      <c r="I38" s="362" t="str">
        <f>IF(A38="","",VLOOKUP(A38,VLOOK!$C$3:$M$448,3,FALSE))&amp;""</f>
        <v/>
      </c>
      <c r="J38" s="363"/>
      <c r="K38" s="107" t="str">
        <f>IF(A38="","",VLOOKUP(A38,VLOOK!$C$3:$M$448,5,FALSE))&amp;""</f>
        <v/>
      </c>
      <c r="L38" s="364"/>
      <c r="M38" s="365"/>
      <c r="N38" s="107" t="str">
        <f>IF(A38="","",VLOOKUP(A38,VLOOK!$C$3:$M$448,8,FALSE))&amp;""</f>
        <v/>
      </c>
      <c r="O38" s="366" t="str">
        <f t="shared" si="1"/>
        <v/>
      </c>
      <c r="P38" s="367"/>
      <c r="Q38" s="107" t="str">
        <f>IF(A38="","",VLOOKUP(A38,VLOOK!$C$3:$M$448,11,FALSE))&amp;""</f>
        <v/>
      </c>
      <c r="R38" s="320"/>
      <c r="S38" s="109"/>
      <c r="T38" s="142">
        <v>20</v>
      </c>
      <c r="U38" s="253" t="s">
        <v>122</v>
      </c>
      <c r="V38" s="254">
        <v>15</v>
      </c>
      <c r="W38" s="255" t="s">
        <v>11</v>
      </c>
      <c r="X38" s="144"/>
      <c r="Y38" s="133" t="s">
        <v>107</v>
      </c>
      <c r="Z38" s="261" t="s">
        <v>8</v>
      </c>
      <c r="AA38" s="262" t="s">
        <v>10</v>
      </c>
      <c r="AB38" s="263"/>
      <c r="AC38" s="144"/>
      <c r="AD38" s="142">
        <v>67</v>
      </c>
      <c r="AE38" s="253" t="s">
        <v>161</v>
      </c>
      <c r="AF38" s="254">
        <v>333</v>
      </c>
      <c r="AG38" s="266"/>
      <c r="AH38" s="267" t="s">
        <v>14</v>
      </c>
      <c r="AI38" s="99"/>
      <c r="AJ38" s="100"/>
      <c r="AL38" s="81">
        <v>1</v>
      </c>
    </row>
    <row r="39" spans="1:39" ht="20.100000000000001" customHeight="1" thickTop="1">
      <c r="A39" s="149" t="str">
        <f>IF(R39="","",VLOOKUP(R39,VLOOK!$B$3:$M$448,2,FALSE))</f>
        <v/>
      </c>
      <c r="B39" s="319"/>
      <c r="C39" s="359" t="str">
        <f>IF(A39="","",VLOOKUP(A39,VLOOK!$C$3:$M$448,2,FALSE))</f>
        <v/>
      </c>
      <c r="D39" s="360"/>
      <c r="E39" s="360"/>
      <c r="F39" s="360"/>
      <c r="G39" s="360"/>
      <c r="H39" s="361"/>
      <c r="I39" s="362" t="str">
        <f>IF(A39="","",VLOOKUP(A39,VLOOK!$C$3:$M$448,3,FALSE))&amp;""</f>
        <v/>
      </c>
      <c r="J39" s="363"/>
      <c r="K39" s="107" t="str">
        <f>IF(A39="","",VLOOKUP(A39,VLOOK!$C$3:$M$448,5,FALSE))&amp;""</f>
        <v/>
      </c>
      <c r="L39" s="364"/>
      <c r="M39" s="365"/>
      <c r="N39" s="107" t="str">
        <f>IF(A39="","",VLOOKUP(A39,VLOOK!$C$3:$M$448,8,FALSE))&amp;""</f>
        <v/>
      </c>
      <c r="O39" s="366" t="str">
        <f t="shared" si="1"/>
        <v/>
      </c>
      <c r="P39" s="367"/>
      <c r="Q39" s="107" t="str">
        <f>IF(A39="","",VLOOKUP(A39,VLOOK!$C$3:$M$448,11,FALSE))&amp;""</f>
        <v/>
      </c>
      <c r="R39" s="320"/>
      <c r="S39" s="109"/>
      <c r="T39" s="142">
        <v>21</v>
      </c>
      <c r="U39" s="256" t="s">
        <v>124</v>
      </c>
      <c r="V39" s="257">
        <v>15</v>
      </c>
      <c r="W39" s="258" t="s">
        <v>11</v>
      </c>
      <c r="X39" s="137"/>
      <c r="Y39" s="141">
        <v>44</v>
      </c>
      <c r="Z39" s="250" t="s">
        <v>141</v>
      </c>
      <c r="AA39" s="251">
        <v>10</v>
      </c>
      <c r="AB39" s="252" t="s">
        <v>11</v>
      </c>
      <c r="AC39" s="137"/>
      <c r="AD39" s="142">
        <v>68</v>
      </c>
      <c r="AE39" s="253" t="s">
        <v>162</v>
      </c>
      <c r="AF39" s="254">
        <v>333</v>
      </c>
      <c r="AG39" s="266"/>
      <c r="AH39" s="267" t="s">
        <v>14</v>
      </c>
      <c r="AL39" s="81">
        <v>1</v>
      </c>
    </row>
    <row r="40" spans="1:39" ht="20.100000000000001" customHeight="1">
      <c r="B40" s="1"/>
      <c r="C40" s="358" t="s">
        <v>9</v>
      </c>
      <c r="D40" s="358"/>
      <c r="E40" s="358"/>
      <c r="F40" s="358"/>
      <c r="G40" s="358"/>
      <c r="H40" s="1"/>
      <c r="I40" s="1"/>
      <c r="J40" s="1"/>
      <c r="K40" s="1"/>
      <c r="L40" s="1"/>
      <c r="M40" s="1"/>
      <c r="N40" s="1"/>
      <c r="O40" s="1"/>
      <c r="P40" s="1"/>
      <c r="Q40" s="1"/>
      <c r="S40" s="89"/>
      <c r="T40" s="142">
        <v>22</v>
      </c>
      <c r="U40" s="256" t="s">
        <v>125</v>
      </c>
      <c r="V40" s="257">
        <v>15</v>
      </c>
      <c r="W40" s="258" t="s">
        <v>11</v>
      </c>
      <c r="X40" s="144"/>
      <c r="Y40" s="142">
        <v>45</v>
      </c>
      <c r="Z40" s="253" t="s">
        <v>142</v>
      </c>
      <c r="AA40" s="254">
        <v>4</v>
      </c>
      <c r="AB40" s="255" t="s">
        <v>19</v>
      </c>
      <c r="AC40" s="144"/>
      <c r="AD40" s="142">
        <v>69</v>
      </c>
      <c r="AE40" s="256" t="s">
        <v>163</v>
      </c>
      <c r="AF40" s="257">
        <v>333</v>
      </c>
      <c r="AG40" s="268"/>
      <c r="AH40" s="269" t="s">
        <v>14</v>
      </c>
      <c r="AL40" s="81">
        <v>1</v>
      </c>
    </row>
    <row r="41" spans="1:39" ht="20.100000000000001" customHeight="1">
      <c r="B41" s="1"/>
      <c r="C41" s="110"/>
      <c r="D41" s="110"/>
      <c r="E41" s="110"/>
      <c r="F41" s="110"/>
      <c r="G41" s="110"/>
      <c r="H41" s="1"/>
      <c r="I41" s="1"/>
      <c r="J41" s="1"/>
      <c r="K41" s="1"/>
      <c r="L41" s="1"/>
      <c r="M41" s="1"/>
      <c r="N41" s="1"/>
      <c r="O41" s="1"/>
      <c r="P41" s="1"/>
      <c r="Q41" s="1"/>
      <c r="S41" s="89"/>
      <c r="T41" s="142">
        <v>23</v>
      </c>
      <c r="U41" s="256" t="s">
        <v>126</v>
      </c>
      <c r="V41" s="257">
        <v>15</v>
      </c>
      <c r="W41" s="258" t="s">
        <v>11</v>
      </c>
      <c r="X41" s="144"/>
      <c r="Y41" s="142">
        <v>46</v>
      </c>
      <c r="Z41" s="253" t="s">
        <v>51</v>
      </c>
      <c r="AA41" s="254">
        <v>20</v>
      </c>
      <c r="AB41" s="255" t="s">
        <v>11</v>
      </c>
      <c r="AC41" s="144"/>
      <c r="AD41" s="142">
        <v>70</v>
      </c>
      <c r="AE41" s="256" t="s">
        <v>301</v>
      </c>
      <c r="AF41" s="257">
        <v>320</v>
      </c>
      <c r="AG41" s="268"/>
      <c r="AH41" s="269" t="s">
        <v>14</v>
      </c>
      <c r="AL41" s="81">
        <v>1</v>
      </c>
    </row>
    <row r="42" spans="1:39" ht="20.100000000000001" customHeight="1">
      <c r="B42" s="1"/>
      <c r="C42" s="1"/>
      <c r="D42" s="1"/>
      <c r="E42" s="1"/>
      <c r="F42" s="1"/>
      <c r="G42" s="1" t="s">
        <v>54</v>
      </c>
      <c r="H42" s="1"/>
      <c r="I42" s="1"/>
      <c r="J42" s="1"/>
      <c r="K42" s="1" t="s">
        <v>257</v>
      </c>
      <c r="L42" s="1"/>
      <c r="M42" s="1"/>
      <c r="N42" s="111"/>
      <c r="O42" s="111"/>
      <c r="P42" s="111"/>
      <c r="Q42"/>
      <c r="S42" s="89"/>
      <c r="T42" s="142">
        <v>24</v>
      </c>
      <c r="U42" s="256" t="s">
        <v>127</v>
      </c>
      <c r="V42" s="257">
        <v>15</v>
      </c>
      <c r="W42" s="258" t="s">
        <v>11</v>
      </c>
      <c r="X42" s="144"/>
      <c r="Y42" s="142">
        <v>47</v>
      </c>
      <c r="Z42" s="253" t="s">
        <v>143</v>
      </c>
      <c r="AA42" s="254">
        <v>100</v>
      </c>
      <c r="AB42" s="255" t="s">
        <v>22</v>
      </c>
      <c r="AC42" s="144"/>
      <c r="AD42" s="142">
        <v>71</v>
      </c>
      <c r="AE42" s="256" t="s">
        <v>302</v>
      </c>
      <c r="AF42" s="257">
        <v>320</v>
      </c>
      <c r="AG42" s="268"/>
      <c r="AH42" s="269" t="s">
        <v>14</v>
      </c>
      <c r="AL42" s="81">
        <v>1</v>
      </c>
    </row>
    <row r="43" spans="1:39" ht="20.100000000000001" customHeight="1">
      <c r="B43" s="1"/>
      <c r="C43" s="1"/>
      <c r="D43" s="1"/>
      <c r="E43" s="1"/>
      <c r="F43" s="1"/>
      <c r="G43" s="111" t="s">
        <v>261</v>
      </c>
      <c r="H43" s="1"/>
      <c r="I43" s="1"/>
      <c r="J43" s="1"/>
      <c r="K43" s="1"/>
      <c r="L43" s="1"/>
      <c r="M43" s="1"/>
      <c r="N43" s="1"/>
      <c r="O43" s="1"/>
      <c r="P43" s="1"/>
      <c r="Q43" s="1"/>
      <c r="S43" s="89"/>
      <c r="T43" s="142">
        <v>25</v>
      </c>
      <c r="U43" s="256" t="s">
        <v>128</v>
      </c>
      <c r="V43" s="257">
        <v>15</v>
      </c>
      <c r="W43" s="258" t="s">
        <v>11</v>
      </c>
      <c r="X43" s="144"/>
      <c r="Y43" s="142">
        <v>144</v>
      </c>
      <c r="Z43" s="253" t="s">
        <v>31</v>
      </c>
      <c r="AA43" s="254"/>
      <c r="AB43" s="255"/>
      <c r="AC43" s="144"/>
      <c r="AD43" s="142">
        <v>72</v>
      </c>
      <c r="AE43" s="256" t="s">
        <v>303</v>
      </c>
      <c r="AF43" s="257">
        <v>320</v>
      </c>
      <c r="AG43" s="268"/>
      <c r="AH43" s="269" t="s">
        <v>14</v>
      </c>
      <c r="AL43" s="81">
        <v>1</v>
      </c>
    </row>
    <row r="44" spans="1:39" ht="20.100000000000001" customHeight="1">
      <c r="B44" s="1"/>
      <c r="C44" s="1"/>
      <c r="D44" s="1"/>
      <c r="E44" s="1"/>
      <c r="F44" s="1"/>
      <c r="G44" s="111" t="s">
        <v>323</v>
      </c>
      <c r="H44" s="111"/>
      <c r="I44" s="111"/>
      <c r="J44" s="111"/>
      <c r="K44" s="111"/>
      <c r="L44" s="111"/>
      <c r="M44" s="111"/>
      <c r="N44" s="111"/>
      <c r="O44" s="111"/>
      <c r="P44" s="111"/>
      <c r="Q44" s="1"/>
      <c r="S44" s="89"/>
      <c r="T44" s="142">
        <v>26</v>
      </c>
      <c r="U44" s="256" t="s">
        <v>129</v>
      </c>
      <c r="V44" s="257">
        <v>4</v>
      </c>
      <c r="W44" s="258" t="s">
        <v>11</v>
      </c>
      <c r="X44" s="144"/>
      <c r="Y44" s="142">
        <v>150</v>
      </c>
      <c r="Z44" s="253" t="s">
        <v>37</v>
      </c>
      <c r="AA44" s="254"/>
      <c r="AB44" s="255"/>
      <c r="AC44" s="144"/>
      <c r="AD44" s="142">
        <v>73</v>
      </c>
      <c r="AE44" s="256" t="s">
        <v>304</v>
      </c>
      <c r="AF44" s="257">
        <v>320</v>
      </c>
      <c r="AG44" s="268"/>
      <c r="AH44" s="269" t="s">
        <v>14</v>
      </c>
      <c r="AL44" s="81">
        <v>1</v>
      </c>
    </row>
    <row r="45" spans="1:39" ht="20.100000000000001" customHeight="1">
      <c r="B45" s="1"/>
      <c r="C45" s="1"/>
      <c r="D45" s="1"/>
      <c r="E45" s="1"/>
      <c r="F45" s="1"/>
      <c r="G45" s="111" t="s">
        <v>259</v>
      </c>
      <c r="H45" s="111"/>
      <c r="I45" s="111"/>
      <c r="J45" s="111"/>
      <c r="K45" s="111"/>
      <c r="L45" s="111"/>
      <c r="M45" s="111"/>
      <c r="N45" s="111"/>
      <c r="O45" s="111"/>
      <c r="P45" s="111"/>
      <c r="Q45" s="1"/>
      <c r="T45" s="142">
        <v>27</v>
      </c>
      <c r="U45" s="256" t="s">
        <v>130</v>
      </c>
      <c r="V45" s="321">
        <v>15</v>
      </c>
      <c r="W45" s="258" t="s">
        <v>11</v>
      </c>
      <c r="X45" s="144"/>
      <c r="Y45" s="142">
        <v>151</v>
      </c>
      <c r="Z45" s="253" t="s">
        <v>38</v>
      </c>
      <c r="AA45" s="254"/>
      <c r="AB45" s="255"/>
      <c r="AC45" s="144"/>
      <c r="AD45" s="142">
        <v>74</v>
      </c>
      <c r="AE45" s="256" t="s">
        <v>305</v>
      </c>
      <c r="AF45" s="257">
        <v>320</v>
      </c>
      <c r="AG45" s="268"/>
      <c r="AH45" s="269" t="s">
        <v>14</v>
      </c>
      <c r="AL45" s="81">
        <v>1</v>
      </c>
    </row>
    <row r="46" spans="1:39" ht="14.25" customHeight="1">
      <c r="B46" s="169"/>
      <c r="C46" s="341" t="s">
        <v>0</v>
      </c>
      <c r="D46" s="341"/>
      <c r="E46" s="341"/>
      <c r="F46" s="341"/>
      <c r="G46" s="341"/>
      <c r="H46" s="341"/>
      <c r="I46" s="341"/>
      <c r="J46" s="341"/>
      <c r="K46" s="341"/>
      <c r="L46" s="341"/>
      <c r="M46" s="341"/>
      <c r="N46" s="170"/>
      <c r="O46" s="170"/>
      <c r="P46" s="170"/>
      <c r="Q46" s="169"/>
      <c r="S46" s="89"/>
      <c r="T46" s="142">
        <v>28</v>
      </c>
      <c r="U46" s="259" t="s">
        <v>131</v>
      </c>
      <c r="V46" s="254">
        <v>15</v>
      </c>
      <c r="W46" s="255" t="s">
        <v>11</v>
      </c>
      <c r="X46" s="137"/>
      <c r="Y46" s="142">
        <v>152</v>
      </c>
      <c r="Z46" s="253" t="s">
        <v>39</v>
      </c>
      <c r="AA46" s="254"/>
      <c r="AB46" s="255"/>
      <c r="AC46" s="137"/>
      <c r="AD46" s="142">
        <v>75</v>
      </c>
      <c r="AE46" s="256" t="s">
        <v>306</v>
      </c>
      <c r="AF46" s="257">
        <v>320</v>
      </c>
      <c r="AG46" s="268"/>
      <c r="AH46" s="269" t="s">
        <v>14</v>
      </c>
      <c r="AL46" s="81" t="str">
        <f t="shared" ref="AL46:AL89" si="2">IF(AM46="","",1)</f>
        <v/>
      </c>
      <c r="AM46" s="81" t="str">
        <f>$AM$90</f>
        <v/>
      </c>
    </row>
    <row r="47" spans="1:39" ht="13.5" customHeight="1">
      <c r="B47" s="169"/>
      <c r="C47" s="341"/>
      <c r="D47" s="341"/>
      <c r="E47" s="341"/>
      <c r="F47" s="341"/>
      <c r="G47" s="341"/>
      <c r="H47" s="341"/>
      <c r="I47" s="341"/>
      <c r="J47" s="341"/>
      <c r="K47" s="341"/>
      <c r="L47" s="341"/>
      <c r="M47" s="341"/>
      <c r="N47" s="170"/>
      <c r="O47" s="170"/>
      <c r="P47" s="170"/>
      <c r="Q47" s="169"/>
      <c r="S47" s="89"/>
      <c r="T47" s="142">
        <v>29</v>
      </c>
      <c r="U47" s="259" t="s">
        <v>132</v>
      </c>
      <c r="V47" s="254">
        <v>15</v>
      </c>
      <c r="W47" s="255" t="s">
        <v>11</v>
      </c>
      <c r="X47" s="144"/>
      <c r="Y47" s="142">
        <v>153</v>
      </c>
      <c r="Z47" s="253" t="s">
        <v>40</v>
      </c>
      <c r="AA47" s="254"/>
      <c r="AB47" s="255"/>
      <c r="AC47" s="144"/>
      <c r="AD47" s="142">
        <v>76</v>
      </c>
      <c r="AE47" s="259" t="s">
        <v>307</v>
      </c>
      <c r="AF47" s="257">
        <v>320</v>
      </c>
      <c r="AG47" s="266"/>
      <c r="AH47" s="267" t="s">
        <v>14</v>
      </c>
      <c r="AL47" s="81" t="str">
        <f t="shared" si="2"/>
        <v/>
      </c>
      <c r="AM47" s="81" t="str">
        <f t="shared" ref="AM47:AM89" si="3">$AM$90</f>
        <v/>
      </c>
    </row>
    <row r="48" spans="1:39" ht="13.5" customHeight="1">
      <c r="B48" s="169"/>
      <c r="C48" s="341"/>
      <c r="D48" s="341"/>
      <c r="E48" s="341"/>
      <c r="F48" s="341"/>
      <c r="G48" s="341"/>
      <c r="H48" s="341"/>
      <c r="I48" s="341"/>
      <c r="J48" s="341"/>
      <c r="K48" s="341"/>
      <c r="L48" s="341"/>
      <c r="M48" s="341"/>
      <c r="N48" s="170"/>
      <c r="O48" s="170"/>
      <c r="P48" s="170"/>
      <c r="Q48" s="169"/>
      <c r="S48" s="89"/>
      <c r="T48" s="146"/>
      <c r="U48" s="147"/>
      <c r="V48" s="148"/>
      <c r="W48" s="148"/>
      <c r="X48" s="148"/>
      <c r="Y48" s="142">
        <v>154</v>
      </c>
      <c r="Z48" s="253" t="s">
        <v>41</v>
      </c>
      <c r="AA48" s="254"/>
      <c r="AB48" s="255"/>
      <c r="AC48" s="144"/>
      <c r="AD48" s="142">
        <v>77</v>
      </c>
      <c r="AE48" s="259" t="s">
        <v>308</v>
      </c>
      <c r="AF48" s="257">
        <v>320</v>
      </c>
      <c r="AG48" s="266"/>
      <c r="AH48" s="267" t="s">
        <v>14</v>
      </c>
      <c r="AL48" s="81" t="str">
        <f t="shared" si="2"/>
        <v/>
      </c>
      <c r="AM48" s="81" t="str">
        <f t="shared" si="3"/>
        <v/>
      </c>
    </row>
    <row r="49" spans="1:39" ht="14.25" customHeight="1">
      <c r="B49" s="7"/>
      <c r="C49" s="7"/>
      <c r="D49" s="7"/>
      <c r="E49" s="169"/>
      <c r="F49" s="169"/>
      <c r="G49" s="169"/>
      <c r="H49" s="169"/>
      <c r="I49" s="169"/>
      <c r="J49" s="169"/>
      <c r="K49" s="169"/>
      <c r="L49" s="169"/>
      <c r="M49" s="169"/>
      <c r="N49" s="169"/>
      <c r="O49" s="169"/>
      <c r="P49" s="169"/>
      <c r="Q49" s="169"/>
      <c r="S49" s="89"/>
      <c r="T49" s="146"/>
      <c r="U49" s="147"/>
      <c r="V49" s="148"/>
      <c r="W49" s="148"/>
      <c r="X49" s="148"/>
      <c r="Y49" s="142">
        <v>155</v>
      </c>
      <c r="Z49" s="253" t="s">
        <v>42</v>
      </c>
      <c r="AA49" s="254"/>
      <c r="AB49" s="255"/>
      <c r="AC49" s="144"/>
      <c r="AD49" s="142">
        <v>78</v>
      </c>
      <c r="AE49" s="259" t="s">
        <v>309</v>
      </c>
      <c r="AF49" s="257">
        <v>320</v>
      </c>
      <c r="AG49" s="266"/>
      <c r="AH49" s="267" t="s">
        <v>14</v>
      </c>
      <c r="AL49" s="81" t="str">
        <f t="shared" si="2"/>
        <v/>
      </c>
      <c r="AM49" s="81" t="str">
        <f t="shared" si="3"/>
        <v/>
      </c>
    </row>
    <row r="50" spans="1:39" ht="14.25" customHeight="1">
      <c r="B50" s="7"/>
      <c r="C50" s="7"/>
      <c r="D50" s="7"/>
      <c r="E50" s="7"/>
      <c r="F50" s="7"/>
      <c r="G50" s="7"/>
      <c r="H50" s="169"/>
      <c r="I50" s="171"/>
      <c r="J50" s="7"/>
      <c r="K50" s="342" t="str">
        <f>IF(入力シート!C10="","　　年　　　 月　　　 日",入力シート!C10)</f>
        <v>　　年　　　 月　　　 日</v>
      </c>
      <c r="L50" s="342"/>
      <c r="M50" s="342"/>
      <c r="N50" s="342"/>
      <c r="O50" s="342"/>
      <c r="P50" s="342"/>
      <c r="Q50" s="342"/>
      <c r="S50" s="89"/>
      <c r="T50" s="146"/>
      <c r="U50" s="147"/>
      <c r="V50" s="148"/>
      <c r="W50" s="148"/>
      <c r="X50" s="148"/>
      <c r="Y50" s="142">
        <v>156</v>
      </c>
      <c r="Z50" s="253" t="s">
        <v>43</v>
      </c>
      <c r="AA50" s="254"/>
      <c r="AB50" s="255"/>
      <c r="AC50" s="144"/>
      <c r="AD50" s="142">
        <v>79</v>
      </c>
      <c r="AE50" s="259" t="s">
        <v>246</v>
      </c>
      <c r="AF50" s="257">
        <v>320</v>
      </c>
      <c r="AG50" s="266"/>
      <c r="AH50" s="267" t="s">
        <v>14</v>
      </c>
      <c r="AL50" s="81" t="str">
        <f t="shared" si="2"/>
        <v/>
      </c>
      <c r="AM50" s="81" t="str">
        <f t="shared" si="3"/>
        <v/>
      </c>
    </row>
    <row r="51" spans="1:39" ht="14.25" customHeight="1">
      <c r="B51" s="343" t="str">
        <f>入力シート!C7&amp;""</f>
        <v/>
      </c>
      <c r="C51" s="343"/>
      <c r="D51" s="343"/>
      <c r="E51" s="343"/>
      <c r="F51" s="343"/>
      <c r="G51" s="172" t="str">
        <f>入力シート!D7&amp;""</f>
        <v>御中</v>
      </c>
      <c r="H51" s="7"/>
      <c r="I51" s="7"/>
      <c r="J51" s="7"/>
      <c r="K51" s="171"/>
      <c r="L51" s="7"/>
      <c r="M51" s="173"/>
      <c r="N51" s="174"/>
      <c r="O51" s="173"/>
      <c r="P51" s="174"/>
      <c r="Q51" s="7"/>
      <c r="T51" s="146"/>
      <c r="U51" s="147"/>
      <c r="V51" s="148"/>
      <c r="W51" s="148"/>
      <c r="X51" s="148"/>
      <c r="Y51" s="142">
        <v>157</v>
      </c>
      <c r="Z51" s="253" t="s">
        <v>44</v>
      </c>
      <c r="AA51" s="254"/>
      <c r="AB51" s="255"/>
      <c r="AC51" s="144"/>
      <c r="AD51" s="142">
        <v>80</v>
      </c>
      <c r="AE51" s="256" t="s">
        <v>310</v>
      </c>
      <c r="AF51" s="257">
        <v>320</v>
      </c>
      <c r="AG51" s="268"/>
      <c r="AH51" s="269" t="s">
        <v>14</v>
      </c>
      <c r="AL51" s="81" t="str">
        <f t="shared" si="2"/>
        <v/>
      </c>
      <c r="AM51" s="81" t="str">
        <f t="shared" si="3"/>
        <v/>
      </c>
    </row>
    <row r="52" spans="1:39" ht="14.25" customHeight="1">
      <c r="B52" s="7"/>
      <c r="C52" s="7"/>
      <c r="D52" s="7"/>
      <c r="E52" s="7"/>
      <c r="F52" s="7"/>
      <c r="G52" s="7"/>
      <c r="H52" s="7"/>
      <c r="I52" s="7"/>
      <c r="J52" s="7"/>
      <c r="K52" s="171"/>
      <c r="L52" s="7"/>
      <c r="M52" s="173"/>
      <c r="N52" s="174"/>
      <c r="O52" s="173"/>
      <c r="P52" s="174"/>
      <c r="Q52" s="7"/>
      <c r="T52" s="146"/>
      <c r="U52" s="147"/>
      <c r="V52" s="148"/>
      <c r="W52" s="148"/>
      <c r="X52" s="148"/>
      <c r="Y52" s="148"/>
      <c r="Z52" s="147"/>
      <c r="AA52" s="148"/>
      <c r="AB52" s="148"/>
      <c r="AC52" s="144"/>
      <c r="AD52" s="142">
        <v>81</v>
      </c>
      <c r="AE52" s="256" t="s">
        <v>164</v>
      </c>
      <c r="AF52" s="257">
        <v>320</v>
      </c>
      <c r="AG52" s="268"/>
      <c r="AH52" s="269" t="s">
        <v>14</v>
      </c>
      <c r="AL52" s="81" t="str">
        <f t="shared" si="2"/>
        <v/>
      </c>
      <c r="AM52" s="81" t="str">
        <f t="shared" si="3"/>
        <v/>
      </c>
    </row>
    <row r="53" spans="1:39" ht="14.25" customHeight="1"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T53" s="146"/>
      <c r="U53" s="147"/>
      <c r="V53" s="148"/>
      <c r="W53" s="148"/>
      <c r="X53" s="148"/>
      <c r="Y53" s="148"/>
      <c r="Z53" s="147"/>
      <c r="AA53" s="148"/>
      <c r="AB53" s="148"/>
      <c r="AC53" s="144"/>
      <c r="AD53" s="142">
        <v>82</v>
      </c>
      <c r="AE53" s="256" t="s">
        <v>165</v>
      </c>
      <c r="AF53" s="257">
        <v>320</v>
      </c>
      <c r="AG53" s="268"/>
      <c r="AH53" s="269" t="s">
        <v>14</v>
      </c>
      <c r="AL53" s="81" t="str">
        <f t="shared" si="2"/>
        <v/>
      </c>
      <c r="AM53" s="81" t="str">
        <f t="shared" si="3"/>
        <v/>
      </c>
    </row>
    <row r="54" spans="1:39" ht="18" customHeight="1">
      <c r="B54" s="344" t="s">
        <v>2</v>
      </c>
      <c r="C54" s="345"/>
      <c r="D54" s="346" t="str">
        <f>入力シート!C3&amp;""</f>
        <v/>
      </c>
      <c r="E54" s="347"/>
      <c r="F54" s="347"/>
      <c r="G54" s="347"/>
      <c r="H54" s="347"/>
      <c r="I54" s="347"/>
      <c r="J54" s="347"/>
      <c r="K54" s="347"/>
      <c r="L54" s="347"/>
      <c r="M54" s="347"/>
      <c r="N54" s="347"/>
      <c r="O54" s="347"/>
      <c r="P54" s="347"/>
      <c r="Q54" s="348"/>
      <c r="T54" s="146"/>
      <c r="U54" s="147"/>
      <c r="V54" s="148"/>
      <c r="W54" s="148"/>
      <c r="X54" s="148"/>
      <c r="Y54" s="148"/>
      <c r="Z54" s="147"/>
      <c r="AA54" s="148"/>
      <c r="AB54" s="148"/>
      <c r="AC54" s="144"/>
      <c r="AD54" s="142">
        <v>83</v>
      </c>
      <c r="AE54" s="256" t="s">
        <v>166</v>
      </c>
      <c r="AF54" s="257">
        <v>320</v>
      </c>
      <c r="AG54" s="268"/>
      <c r="AH54" s="269"/>
      <c r="AL54" s="81" t="str">
        <f t="shared" si="2"/>
        <v/>
      </c>
      <c r="AM54" s="81" t="str">
        <f t="shared" si="3"/>
        <v/>
      </c>
    </row>
    <row r="55" spans="1:39" ht="18" customHeight="1">
      <c r="B55" s="352" t="s">
        <v>3</v>
      </c>
      <c r="C55" s="353"/>
      <c r="D55" s="349"/>
      <c r="E55" s="350"/>
      <c r="F55" s="350"/>
      <c r="G55" s="350"/>
      <c r="H55" s="350"/>
      <c r="I55" s="350"/>
      <c r="J55" s="350"/>
      <c r="K55" s="350"/>
      <c r="L55" s="350"/>
      <c r="M55" s="350"/>
      <c r="N55" s="350"/>
      <c r="O55" s="350"/>
      <c r="P55" s="350"/>
      <c r="Q55" s="351"/>
      <c r="T55" s="146"/>
      <c r="U55" s="147"/>
      <c r="V55" s="148"/>
      <c r="W55" s="148"/>
      <c r="X55" s="148"/>
      <c r="Y55" s="148"/>
      <c r="Z55" s="147"/>
      <c r="AA55" s="148"/>
      <c r="AB55" s="148"/>
      <c r="AC55" s="148"/>
      <c r="AD55" s="142">
        <v>84</v>
      </c>
      <c r="AE55" s="256" t="s">
        <v>167</v>
      </c>
      <c r="AF55" s="257">
        <v>320</v>
      </c>
      <c r="AG55" s="268"/>
      <c r="AH55" s="269" t="s">
        <v>14</v>
      </c>
      <c r="AL55" s="81" t="str">
        <f t="shared" si="2"/>
        <v/>
      </c>
      <c r="AM55" s="81" t="str">
        <f t="shared" si="3"/>
        <v/>
      </c>
    </row>
    <row r="56" spans="1:39" ht="18" customHeight="1">
      <c r="B56" s="354" t="s">
        <v>4</v>
      </c>
      <c r="C56" s="355"/>
      <c r="D56" s="346" t="str">
        <f>入力シート!C8&amp;""</f>
        <v/>
      </c>
      <c r="E56" s="347"/>
      <c r="F56" s="347"/>
      <c r="G56" s="347"/>
      <c r="H56" s="347"/>
      <c r="I56" s="347"/>
      <c r="J56" s="347"/>
      <c r="K56" s="347"/>
      <c r="L56" s="347"/>
      <c r="M56" s="347"/>
      <c r="N56" s="347"/>
      <c r="O56" s="347"/>
      <c r="P56" s="347"/>
      <c r="Q56" s="348"/>
      <c r="T56" s="146"/>
      <c r="U56" s="147"/>
      <c r="V56" s="148"/>
      <c r="W56" s="148"/>
      <c r="X56" s="148"/>
      <c r="Y56" s="148"/>
      <c r="Z56" s="147"/>
      <c r="AA56" s="148"/>
      <c r="AB56" s="148"/>
      <c r="AC56" s="148"/>
      <c r="AD56" s="142">
        <v>85</v>
      </c>
      <c r="AE56" s="256" t="s">
        <v>168</v>
      </c>
      <c r="AF56" s="257">
        <v>320</v>
      </c>
      <c r="AG56" s="268"/>
      <c r="AH56" s="269" t="s">
        <v>14</v>
      </c>
      <c r="AL56" s="81" t="str">
        <f t="shared" si="2"/>
        <v/>
      </c>
      <c r="AM56" s="81" t="str">
        <f t="shared" si="3"/>
        <v/>
      </c>
    </row>
    <row r="57" spans="1:39" ht="18" customHeight="1">
      <c r="B57" s="356"/>
      <c r="C57" s="357"/>
      <c r="D57" s="349"/>
      <c r="E57" s="350"/>
      <c r="F57" s="350"/>
      <c r="G57" s="350"/>
      <c r="H57" s="350"/>
      <c r="I57" s="350"/>
      <c r="J57" s="350"/>
      <c r="K57" s="350"/>
      <c r="L57" s="350"/>
      <c r="M57" s="350"/>
      <c r="N57" s="350"/>
      <c r="O57" s="350"/>
      <c r="P57" s="350"/>
      <c r="Q57" s="351"/>
      <c r="T57" s="146"/>
      <c r="U57" s="147"/>
      <c r="V57" s="148"/>
      <c r="W57" s="148"/>
      <c r="X57" s="148"/>
      <c r="Y57" s="148"/>
      <c r="Z57" s="147"/>
      <c r="AA57" s="148"/>
      <c r="AB57" s="148"/>
      <c r="AC57" s="148"/>
      <c r="AD57" s="142">
        <v>86</v>
      </c>
      <c r="AE57" s="256" t="s">
        <v>169</v>
      </c>
      <c r="AF57" s="254">
        <v>330</v>
      </c>
      <c r="AG57" s="268"/>
      <c r="AH57" s="269" t="s">
        <v>14</v>
      </c>
      <c r="AL57" s="81" t="str">
        <f t="shared" si="2"/>
        <v/>
      </c>
      <c r="AM57" s="81" t="str">
        <f t="shared" si="3"/>
        <v/>
      </c>
    </row>
    <row r="58" spans="1:39" ht="18" customHeight="1">
      <c r="B58" s="354" t="s">
        <v>26</v>
      </c>
      <c r="C58" s="355"/>
      <c r="D58" s="346" t="str">
        <f>入力シート!C9&amp;""</f>
        <v/>
      </c>
      <c r="E58" s="347"/>
      <c r="F58" s="347"/>
      <c r="G58" s="347"/>
      <c r="H58" s="347"/>
      <c r="I58" s="347"/>
      <c r="J58" s="347"/>
      <c r="K58" s="347"/>
      <c r="L58" s="347"/>
      <c r="M58" s="347"/>
      <c r="N58" s="347"/>
      <c r="O58" s="347"/>
      <c r="P58" s="347"/>
      <c r="Q58" s="348"/>
      <c r="T58" s="146"/>
      <c r="U58" s="147"/>
      <c r="V58" s="148"/>
      <c r="W58" s="148"/>
      <c r="X58" s="148"/>
      <c r="Y58" s="148"/>
      <c r="Z58" s="147"/>
      <c r="AA58" s="148"/>
      <c r="AB58" s="148"/>
      <c r="AC58" s="148"/>
      <c r="AD58" s="142">
        <v>87</v>
      </c>
      <c r="AE58" s="256" t="s">
        <v>170</v>
      </c>
      <c r="AF58" s="254">
        <v>330</v>
      </c>
      <c r="AG58" s="268"/>
      <c r="AH58" s="269" t="s">
        <v>14</v>
      </c>
      <c r="AL58" s="81" t="str">
        <f t="shared" si="2"/>
        <v/>
      </c>
      <c r="AM58" s="81" t="str">
        <f t="shared" si="3"/>
        <v/>
      </c>
    </row>
    <row r="59" spans="1:39" ht="18" customHeight="1">
      <c r="B59" s="356"/>
      <c r="C59" s="357"/>
      <c r="D59" s="349"/>
      <c r="E59" s="350"/>
      <c r="F59" s="350"/>
      <c r="G59" s="350"/>
      <c r="H59" s="350"/>
      <c r="I59" s="350"/>
      <c r="J59" s="350"/>
      <c r="K59" s="350"/>
      <c r="L59" s="350"/>
      <c r="M59" s="350"/>
      <c r="N59" s="350"/>
      <c r="O59" s="350"/>
      <c r="P59" s="350"/>
      <c r="Q59" s="351"/>
      <c r="T59" s="146"/>
      <c r="U59" s="147"/>
      <c r="V59" s="148"/>
      <c r="W59" s="148"/>
      <c r="X59" s="148"/>
      <c r="Y59" s="148"/>
      <c r="Z59" s="147"/>
      <c r="AA59" s="148"/>
      <c r="AB59" s="148"/>
      <c r="AC59" s="148"/>
      <c r="AD59" s="142">
        <v>88</v>
      </c>
      <c r="AE59" s="256" t="s">
        <v>313</v>
      </c>
      <c r="AF59" s="254">
        <v>330</v>
      </c>
      <c r="AG59" s="268"/>
      <c r="AH59" s="269" t="s">
        <v>14</v>
      </c>
      <c r="AL59" s="81" t="str">
        <f t="shared" si="2"/>
        <v/>
      </c>
      <c r="AM59" s="81" t="str">
        <f t="shared" si="3"/>
        <v/>
      </c>
    </row>
    <row r="60" spans="1:39" ht="20.100000000000001" customHeight="1">
      <c r="B60" s="169"/>
      <c r="C60" s="169"/>
      <c r="D60" s="169"/>
      <c r="E60" s="169"/>
      <c r="F60" s="169"/>
      <c r="G60" s="169"/>
      <c r="H60" s="169"/>
      <c r="I60" s="169"/>
      <c r="J60" s="169"/>
      <c r="K60" s="169"/>
      <c r="L60" s="169"/>
      <c r="M60" s="169"/>
      <c r="N60" s="169"/>
      <c r="O60" s="169"/>
      <c r="P60" s="169"/>
      <c r="Q60" s="169"/>
      <c r="T60" s="146"/>
      <c r="U60" s="147"/>
      <c r="V60" s="148"/>
      <c r="W60" s="148"/>
      <c r="X60" s="148"/>
      <c r="Y60" s="148"/>
      <c r="Z60" s="147"/>
      <c r="AA60" s="148"/>
      <c r="AB60" s="148"/>
      <c r="AC60" s="148"/>
      <c r="AD60" s="142">
        <v>89</v>
      </c>
      <c r="AE60" s="253" t="s">
        <v>314</v>
      </c>
      <c r="AF60" s="254">
        <v>330</v>
      </c>
      <c r="AG60" s="266"/>
      <c r="AH60" s="270" t="s">
        <v>14</v>
      </c>
      <c r="AL60" s="81" t="str">
        <f t="shared" si="2"/>
        <v/>
      </c>
      <c r="AM60" s="81" t="str">
        <f t="shared" si="3"/>
        <v/>
      </c>
    </row>
    <row r="61" spans="1:39" ht="20.100000000000001" customHeight="1">
      <c r="B61" s="337" t="s">
        <v>1</v>
      </c>
      <c r="C61" s="33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T61" s="146"/>
      <c r="U61" s="147"/>
      <c r="V61" s="148"/>
      <c r="W61" s="148"/>
      <c r="X61" s="148"/>
      <c r="Y61" s="148"/>
      <c r="Z61" s="147"/>
      <c r="AA61" s="148"/>
      <c r="AB61" s="148"/>
      <c r="AC61" s="148"/>
      <c r="AD61" s="142">
        <v>90</v>
      </c>
      <c r="AE61" s="253" t="s">
        <v>315</v>
      </c>
      <c r="AF61" s="254">
        <v>330</v>
      </c>
      <c r="AG61" s="266"/>
      <c r="AH61" s="270" t="s">
        <v>14</v>
      </c>
      <c r="AL61" s="81" t="str">
        <f t="shared" si="2"/>
        <v/>
      </c>
      <c r="AM61" s="81" t="str">
        <f t="shared" si="3"/>
        <v/>
      </c>
    </row>
    <row r="62" spans="1:39" ht="20.100000000000001" customHeight="1">
      <c r="B62" s="222" t="s">
        <v>5</v>
      </c>
      <c r="C62" s="338" t="s">
        <v>8</v>
      </c>
      <c r="D62" s="339"/>
      <c r="E62" s="339"/>
      <c r="F62" s="339"/>
      <c r="G62" s="339"/>
      <c r="H62" s="340"/>
      <c r="I62" s="338" t="s">
        <v>10</v>
      </c>
      <c r="J62" s="339"/>
      <c r="K62" s="340"/>
      <c r="L62" s="338" t="s">
        <v>6</v>
      </c>
      <c r="M62" s="339"/>
      <c r="N62" s="340"/>
      <c r="O62" s="338" t="s">
        <v>7</v>
      </c>
      <c r="P62" s="339"/>
      <c r="Q62" s="340"/>
      <c r="R62" s="150" t="s">
        <v>53</v>
      </c>
      <c r="T62" s="146"/>
      <c r="U62" s="147"/>
      <c r="V62" s="148"/>
      <c r="W62" s="148"/>
      <c r="X62" s="148"/>
      <c r="Y62" s="148"/>
      <c r="Z62" s="147"/>
      <c r="AA62" s="148"/>
      <c r="AB62" s="148"/>
      <c r="AC62" s="148"/>
      <c r="AD62" s="142">
        <v>91</v>
      </c>
      <c r="AE62" s="253" t="s">
        <v>171</v>
      </c>
      <c r="AF62" s="254">
        <v>330</v>
      </c>
      <c r="AG62" s="266"/>
      <c r="AH62" s="270" t="s">
        <v>14</v>
      </c>
      <c r="AL62" s="81" t="str">
        <f t="shared" si="2"/>
        <v/>
      </c>
      <c r="AM62" s="81" t="str">
        <f t="shared" si="3"/>
        <v/>
      </c>
    </row>
    <row r="63" spans="1:39" ht="20.100000000000001" customHeight="1">
      <c r="A63" s="149" t="str">
        <f>IF(R63="","",VLOOKUP(R63,VLOOK!$B$3:$M$572,2,FALSE))</f>
        <v/>
      </c>
      <c r="B63" s="245"/>
      <c r="C63" s="327" t="str">
        <f>IF(A63="","",VLOOKUP(A63,VLOOK!$C$3:$M$572,2,FALSE))</f>
        <v/>
      </c>
      <c r="D63" s="328"/>
      <c r="E63" s="328"/>
      <c r="F63" s="328"/>
      <c r="G63" s="328"/>
      <c r="H63" s="329"/>
      <c r="I63" s="330" t="str">
        <f>IF(A63="","",VLOOKUP(A63,VLOOK!$C$3:$M$572,3,FALSE))&amp;""</f>
        <v/>
      </c>
      <c r="J63" s="331"/>
      <c r="K63" s="175" t="str">
        <f>IF(A63="","",VLOOKUP(A63,VLOOK!$C$3:$M$572,5,FALSE))&amp;""</f>
        <v/>
      </c>
      <c r="L63" s="332" t="str">
        <f>AP40&amp;""</f>
        <v/>
      </c>
      <c r="M63" s="333"/>
      <c r="N63" s="175" t="str">
        <f>IF(A63="","",VLOOKUP(A63,VLOOK!$C$3:$M$572,8,FALSE))&amp;""</f>
        <v/>
      </c>
      <c r="O63" s="334" t="str">
        <f>IFERROR(IF(C63="","",I63*L63),"")</f>
        <v/>
      </c>
      <c r="P63" s="335"/>
      <c r="Q63" s="175" t="str">
        <f>IF(A63="","",VLOOKUP(A63,VLOOK!$C$3:$M$572,11,FALSE))&amp;""</f>
        <v/>
      </c>
      <c r="R63" s="151" t="str">
        <f>IF(AR40="","",AS40)</f>
        <v/>
      </c>
      <c r="T63" s="146"/>
      <c r="U63" s="147"/>
      <c r="V63" s="148"/>
      <c r="W63" s="148"/>
      <c r="X63" s="148"/>
      <c r="Y63" s="148"/>
      <c r="Z63" s="147"/>
      <c r="AA63" s="148"/>
      <c r="AB63" s="148"/>
      <c r="AC63" s="148"/>
      <c r="AD63" s="142">
        <v>92</v>
      </c>
      <c r="AE63" s="253" t="s">
        <v>172</v>
      </c>
      <c r="AF63" s="254">
        <v>330</v>
      </c>
      <c r="AG63" s="266"/>
      <c r="AH63" s="270" t="s">
        <v>21</v>
      </c>
      <c r="AL63" s="81" t="str">
        <f t="shared" si="2"/>
        <v/>
      </c>
      <c r="AM63" s="81" t="str">
        <f t="shared" si="3"/>
        <v/>
      </c>
    </row>
    <row r="64" spans="1:39" ht="20.100000000000001" customHeight="1">
      <c r="A64" s="149" t="str">
        <f>IF(R64="","",VLOOKUP(R64,VLOOK!$B$3:$M$572,2,FALSE))</f>
        <v/>
      </c>
      <c r="B64" s="245"/>
      <c r="C64" s="327" t="str">
        <f>IF(A64="","",VLOOKUP(A64,VLOOK!$C$3:$M$572,2,FALSE))</f>
        <v/>
      </c>
      <c r="D64" s="328"/>
      <c r="E64" s="328"/>
      <c r="F64" s="328"/>
      <c r="G64" s="328"/>
      <c r="H64" s="329"/>
      <c r="I64" s="330" t="str">
        <f>IF(A64="","",VLOOKUP(A64,VLOOK!$C$3:$M$572,3,FALSE))&amp;""</f>
        <v/>
      </c>
      <c r="J64" s="331"/>
      <c r="K64" s="175" t="str">
        <f>IF(A64="","",VLOOKUP(A64,VLOOK!$C$3:$M$572,5,FALSE))&amp;""</f>
        <v/>
      </c>
      <c r="L64" s="332" t="str">
        <f t="shared" ref="L64:L84" si="4">AP41&amp;""</f>
        <v/>
      </c>
      <c r="M64" s="333"/>
      <c r="N64" s="175" t="str">
        <f>IF(A64="","",VLOOKUP(A64,VLOOK!$C$3:$M$572,8,FALSE))&amp;""</f>
        <v/>
      </c>
      <c r="O64" s="334" t="str">
        <f t="shared" ref="O64:O84" si="5">IFERROR(IF(C64="","",I64*L64),"")</f>
        <v/>
      </c>
      <c r="P64" s="335"/>
      <c r="Q64" s="175" t="str">
        <f>IF(A64="","",VLOOKUP(A64,VLOOK!$C$3:$M$572,11,FALSE))&amp;""</f>
        <v/>
      </c>
      <c r="R64" s="151" t="str">
        <f t="shared" ref="R64:R84" si="6">IF(AR41="","",AS41)</f>
        <v/>
      </c>
      <c r="T64" s="146"/>
      <c r="U64" s="147"/>
      <c r="V64" s="148"/>
      <c r="W64" s="148"/>
      <c r="X64" s="148"/>
      <c r="Y64" s="148"/>
      <c r="Z64" s="147"/>
      <c r="AA64" s="148"/>
      <c r="AB64" s="148"/>
      <c r="AC64" s="148"/>
      <c r="AD64" s="142">
        <v>93</v>
      </c>
      <c r="AE64" s="253" t="s">
        <v>173</v>
      </c>
      <c r="AF64" s="254">
        <v>330</v>
      </c>
      <c r="AG64" s="266"/>
      <c r="AH64" s="270" t="s">
        <v>14</v>
      </c>
      <c r="AL64" s="81" t="str">
        <f t="shared" si="2"/>
        <v/>
      </c>
      <c r="AM64" s="81" t="str">
        <f t="shared" si="3"/>
        <v/>
      </c>
    </row>
    <row r="65" spans="1:39" ht="20.100000000000001" customHeight="1">
      <c r="A65" s="149" t="str">
        <f>IF(R65="","",VLOOKUP(R65,VLOOK!$B$3:$M$572,2,FALSE))</f>
        <v/>
      </c>
      <c r="B65" s="245"/>
      <c r="C65" s="327" t="str">
        <f>IF(A65="","",VLOOKUP(A65,VLOOK!$C$3:$M$572,2,FALSE))</f>
        <v/>
      </c>
      <c r="D65" s="328"/>
      <c r="E65" s="328"/>
      <c r="F65" s="328"/>
      <c r="G65" s="328"/>
      <c r="H65" s="329"/>
      <c r="I65" s="330" t="str">
        <f>IF(A65="","",VLOOKUP(A65,VLOOK!$C$3:$M$572,3,FALSE))&amp;""</f>
        <v/>
      </c>
      <c r="J65" s="331"/>
      <c r="K65" s="175" t="str">
        <f>IF(A65="","",VLOOKUP(A65,VLOOK!$C$3:$M$572,5,FALSE))&amp;""</f>
        <v/>
      </c>
      <c r="L65" s="332" t="str">
        <f t="shared" si="4"/>
        <v/>
      </c>
      <c r="M65" s="333"/>
      <c r="N65" s="175" t="str">
        <f>IF(A65="","",VLOOKUP(A65,VLOOK!$C$3:$M$572,8,FALSE))&amp;""</f>
        <v/>
      </c>
      <c r="O65" s="334" t="str">
        <f t="shared" si="5"/>
        <v/>
      </c>
      <c r="P65" s="335"/>
      <c r="Q65" s="175" t="str">
        <f>IF(A65="","",VLOOKUP(A65,VLOOK!$C$3:$M$572,11,FALSE))&amp;""</f>
        <v/>
      </c>
      <c r="R65" s="151" t="str">
        <f t="shared" si="6"/>
        <v/>
      </c>
      <c r="T65" s="146"/>
      <c r="U65" s="147"/>
      <c r="V65" s="148"/>
      <c r="W65" s="148"/>
      <c r="X65" s="148"/>
      <c r="Y65" s="148"/>
      <c r="Z65" s="147"/>
      <c r="AA65" s="148"/>
      <c r="AB65" s="148"/>
      <c r="AC65" s="148"/>
      <c r="AD65" s="142">
        <v>94</v>
      </c>
      <c r="AE65" s="253" t="s">
        <v>316</v>
      </c>
      <c r="AF65" s="254">
        <v>330</v>
      </c>
      <c r="AG65" s="266"/>
      <c r="AH65" s="270" t="s">
        <v>14</v>
      </c>
      <c r="AL65" s="81" t="str">
        <f t="shared" si="2"/>
        <v/>
      </c>
      <c r="AM65" s="81" t="str">
        <f t="shared" si="3"/>
        <v/>
      </c>
    </row>
    <row r="66" spans="1:39" ht="20.100000000000001" customHeight="1">
      <c r="A66" s="149" t="str">
        <f>IF(R66="","",VLOOKUP(R66,VLOOK!$B$3:$M$572,2,FALSE))</f>
        <v/>
      </c>
      <c r="B66" s="245"/>
      <c r="C66" s="327" t="str">
        <f>IF(A66="","",VLOOKUP(A66,VLOOK!$C$3:$M$572,2,FALSE))</f>
        <v/>
      </c>
      <c r="D66" s="328"/>
      <c r="E66" s="328"/>
      <c r="F66" s="328"/>
      <c r="G66" s="328"/>
      <c r="H66" s="329"/>
      <c r="I66" s="330" t="str">
        <f>IF(A66="","",VLOOKUP(A66,VLOOK!$C$3:$M$572,3,FALSE))&amp;""</f>
        <v/>
      </c>
      <c r="J66" s="331"/>
      <c r="K66" s="175" t="str">
        <f>IF(A66="","",VLOOKUP(A66,VLOOK!$C$3:$M$572,5,FALSE))&amp;""</f>
        <v/>
      </c>
      <c r="L66" s="332" t="str">
        <f t="shared" si="4"/>
        <v/>
      </c>
      <c r="M66" s="333"/>
      <c r="N66" s="175" t="str">
        <f>IF(A66="","",VLOOKUP(A66,VLOOK!$C$3:$M$572,8,FALSE))&amp;""</f>
        <v/>
      </c>
      <c r="O66" s="334" t="str">
        <f t="shared" si="5"/>
        <v/>
      </c>
      <c r="P66" s="335"/>
      <c r="Q66" s="175" t="str">
        <f>IF(A66="","",VLOOKUP(A66,VLOOK!$C$3:$M$572,11,FALSE))&amp;""</f>
        <v/>
      </c>
      <c r="R66" s="151" t="str">
        <f t="shared" si="6"/>
        <v/>
      </c>
      <c r="T66" s="146"/>
      <c r="U66" s="147"/>
      <c r="V66" s="148"/>
      <c r="W66" s="148"/>
      <c r="X66" s="148"/>
      <c r="Y66" s="148"/>
      <c r="Z66" s="147"/>
      <c r="AA66" s="148"/>
      <c r="AB66" s="148"/>
      <c r="AC66" s="148"/>
      <c r="AD66" s="142">
        <v>95</v>
      </c>
      <c r="AE66" s="253" t="s">
        <v>174</v>
      </c>
      <c r="AF66" s="254">
        <v>330</v>
      </c>
      <c r="AG66" s="266"/>
      <c r="AH66" s="270" t="s">
        <v>14</v>
      </c>
      <c r="AL66" s="81" t="str">
        <f t="shared" si="2"/>
        <v/>
      </c>
      <c r="AM66" s="81" t="str">
        <f t="shared" si="3"/>
        <v/>
      </c>
    </row>
    <row r="67" spans="1:39" ht="20.100000000000001" customHeight="1">
      <c r="A67" s="149" t="str">
        <f>IF(R67="","",VLOOKUP(R67,VLOOK!$B$3:$M$572,2,FALSE))</f>
        <v/>
      </c>
      <c r="B67" s="245"/>
      <c r="C67" s="327" t="str">
        <f>IF(A67="","",VLOOKUP(A67,VLOOK!$C$3:$M$572,2,FALSE))</f>
        <v/>
      </c>
      <c r="D67" s="328"/>
      <c r="E67" s="328"/>
      <c r="F67" s="328"/>
      <c r="G67" s="328"/>
      <c r="H67" s="329"/>
      <c r="I67" s="330" t="str">
        <f>IF(A67="","",VLOOKUP(A67,VLOOK!$C$3:$M$572,3,FALSE))&amp;""</f>
        <v/>
      </c>
      <c r="J67" s="331"/>
      <c r="K67" s="175" t="str">
        <f>IF(A67="","",VLOOKUP(A67,VLOOK!$C$3:$M$572,5,FALSE))&amp;""</f>
        <v/>
      </c>
      <c r="L67" s="332" t="str">
        <f t="shared" si="4"/>
        <v/>
      </c>
      <c r="M67" s="333"/>
      <c r="N67" s="175" t="str">
        <f>IF(A67="","",VLOOKUP(A67,VLOOK!$C$3:$M$572,8,FALSE))&amp;""</f>
        <v/>
      </c>
      <c r="O67" s="334" t="str">
        <f t="shared" si="5"/>
        <v/>
      </c>
      <c r="P67" s="335"/>
      <c r="Q67" s="175" t="str">
        <f>IF(A67="","",VLOOKUP(A67,VLOOK!$C$3:$M$572,11,FALSE))&amp;""</f>
        <v/>
      </c>
      <c r="R67" s="151" t="str">
        <f t="shared" si="6"/>
        <v/>
      </c>
      <c r="T67" s="146"/>
      <c r="U67" s="147"/>
      <c r="V67" s="148"/>
      <c r="W67" s="148"/>
      <c r="X67" s="148"/>
      <c r="Y67" s="148"/>
      <c r="Z67" s="147"/>
      <c r="AA67" s="148"/>
      <c r="AB67" s="148"/>
      <c r="AC67" s="148"/>
      <c r="AD67" s="142">
        <v>96</v>
      </c>
      <c r="AE67" s="253" t="s">
        <v>317</v>
      </c>
      <c r="AF67" s="254">
        <v>330</v>
      </c>
      <c r="AG67" s="266"/>
      <c r="AH67" s="270" t="s">
        <v>14</v>
      </c>
      <c r="AL67" s="81" t="str">
        <f t="shared" si="2"/>
        <v/>
      </c>
      <c r="AM67" s="81" t="str">
        <f t="shared" si="3"/>
        <v/>
      </c>
    </row>
    <row r="68" spans="1:39" ht="20.100000000000001" customHeight="1">
      <c r="A68" s="149" t="str">
        <f>IF(R68="","",VLOOKUP(R68,VLOOK!$B$3:$M$572,2,FALSE))</f>
        <v/>
      </c>
      <c r="B68" s="245"/>
      <c r="C68" s="327" t="str">
        <f>IF(A68="","",VLOOKUP(A68,VLOOK!$C$3:$M$572,2,FALSE))</f>
        <v/>
      </c>
      <c r="D68" s="328"/>
      <c r="E68" s="328"/>
      <c r="F68" s="328"/>
      <c r="G68" s="328"/>
      <c r="H68" s="329"/>
      <c r="I68" s="330" t="str">
        <f>IF(A68="","",VLOOKUP(A68,VLOOK!$C$3:$M$572,3,FALSE))&amp;""</f>
        <v/>
      </c>
      <c r="J68" s="331"/>
      <c r="K68" s="175" t="str">
        <f>IF(A68="","",VLOOKUP(A68,VLOOK!$C$3:$M$572,5,FALSE))&amp;""</f>
        <v/>
      </c>
      <c r="L68" s="332" t="str">
        <f t="shared" si="4"/>
        <v/>
      </c>
      <c r="M68" s="333"/>
      <c r="N68" s="175" t="str">
        <f>IF(A68="","",VLOOKUP(A68,VLOOK!$C$3:$M$572,8,FALSE))&amp;""</f>
        <v/>
      </c>
      <c r="O68" s="334" t="str">
        <f t="shared" si="5"/>
        <v/>
      </c>
      <c r="P68" s="335"/>
      <c r="Q68" s="175" t="str">
        <f>IF(A68="","",VLOOKUP(A68,VLOOK!$C$3:$M$572,11,FALSE))&amp;""</f>
        <v/>
      </c>
      <c r="R68" s="151" t="str">
        <f t="shared" si="6"/>
        <v/>
      </c>
      <c r="T68" s="146"/>
      <c r="U68" s="147"/>
      <c r="V68" s="148"/>
      <c r="W68" s="148"/>
      <c r="X68" s="148"/>
      <c r="Y68" s="148"/>
      <c r="Z68" s="147"/>
      <c r="AA68" s="148"/>
      <c r="AB68" s="148"/>
      <c r="AC68" s="148"/>
      <c r="AD68" s="142">
        <v>97</v>
      </c>
      <c r="AE68" s="253" t="s">
        <v>175</v>
      </c>
      <c r="AF68" s="254">
        <v>330</v>
      </c>
      <c r="AG68" s="266"/>
      <c r="AH68" s="270" t="s">
        <v>14</v>
      </c>
      <c r="AL68" s="81" t="str">
        <f t="shared" si="2"/>
        <v/>
      </c>
      <c r="AM68" s="81" t="str">
        <f t="shared" si="3"/>
        <v/>
      </c>
    </row>
    <row r="69" spans="1:39" ht="20.100000000000001" customHeight="1">
      <c r="A69" s="149" t="str">
        <f>IF(R69="","",VLOOKUP(R69,VLOOK!$B$3:$M$572,2,FALSE))</f>
        <v/>
      </c>
      <c r="B69" s="245"/>
      <c r="C69" s="327" t="str">
        <f>IF(A69="","",VLOOKUP(A69,VLOOK!$C$3:$M$572,2,FALSE))</f>
        <v/>
      </c>
      <c r="D69" s="328"/>
      <c r="E69" s="328"/>
      <c r="F69" s="328"/>
      <c r="G69" s="328"/>
      <c r="H69" s="329"/>
      <c r="I69" s="330" t="str">
        <f>IF(A69="","",VLOOKUP(A69,VLOOK!$C$3:$M$572,3,FALSE))&amp;""</f>
        <v/>
      </c>
      <c r="J69" s="331"/>
      <c r="K69" s="175" t="str">
        <f>IF(A69="","",VLOOKUP(A69,VLOOK!$C$3:$M$572,5,FALSE))&amp;""</f>
        <v/>
      </c>
      <c r="L69" s="332" t="str">
        <f t="shared" si="4"/>
        <v/>
      </c>
      <c r="M69" s="333"/>
      <c r="N69" s="175" t="str">
        <f>IF(A69="","",VLOOKUP(A69,VLOOK!$C$3:$M$572,8,FALSE))&amp;""</f>
        <v/>
      </c>
      <c r="O69" s="334" t="str">
        <f t="shared" si="5"/>
        <v/>
      </c>
      <c r="P69" s="335"/>
      <c r="Q69" s="175" t="str">
        <f>IF(A69="","",VLOOKUP(A69,VLOOK!$C$3:$M$572,11,FALSE))&amp;""</f>
        <v/>
      </c>
      <c r="R69" s="151" t="str">
        <f t="shared" si="6"/>
        <v/>
      </c>
      <c r="T69" s="146"/>
      <c r="U69" s="147"/>
      <c r="V69" s="148"/>
      <c r="W69" s="148"/>
      <c r="X69" s="148"/>
      <c r="Y69" s="148"/>
      <c r="Z69" s="147"/>
      <c r="AA69" s="148"/>
      <c r="AB69" s="148"/>
      <c r="AC69" s="148"/>
      <c r="AD69" s="142">
        <v>98</v>
      </c>
      <c r="AE69" s="253" t="s">
        <v>176</v>
      </c>
      <c r="AF69" s="254">
        <v>330</v>
      </c>
      <c r="AG69" s="266"/>
      <c r="AH69" s="267" t="s">
        <v>14</v>
      </c>
      <c r="AL69" s="81" t="str">
        <f t="shared" si="2"/>
        <v/>
      </c>
      <c r="AM69" s="81" t="str">
        <f t="shared" si="3"/>
        <v/>
      </c>
    </row>
    <row r="70" spans="1:39" ht="20.100000000000001" customHeight="1">
      <c r="A70" s="149" t="str">
        <f>IF(R70="","",VLOOKUP(R70,VLOOK!$B$3:$M$572,2,FALSE))</f>
        <v/>
      </c>
      <c r="B70" s="245"/>
      <c r="C70" s="327" t="str">
        <f>IF(A70="","",VLOOKUP(A70,VLOOK!$C$3:$M$572,2,FALSE))</f>
        <v/>
      </c>
      <c r="D70" s="328"/>
      <c r="E70" s="328"/>
      <c r="F70" s="328"/>
      <c r="G70" s="328"/>
      <c r="H70" s="329"/>
      <c r="I70" s="330" t="str">
        <f>IF(A70="","",VLOOKUP(A70,VLOOK!$C$3:$M$572,3,FALSE))&amp;""</f>
        <v/>
      </c>
      <c r="J70" s="331"/>
      <c r="K70" s="175" t="str">
        <f>IF(A70="","",VLOOKUP(A70,VLOOK!$C$3:$M$572,5,FALSE))&amp;""</f>
        <v/>
      </c>
      <c r="L70" s="332" t="str">
        <f t="shared" si="4"/>
        <v/>
      </c>
      <c r="M70" s="333"/>
      <c r="N70" s="175" t="str">
        <f>IF(A70="","",VLOOKUP(A70,VLOOK!$C$3:$M$572,8,FALSE))&amp;""</f>
        <v/>
      </c>
      <c r="O70" s="334" t="str">
        <f t="shared" si="5"/>
        <v/>
      </c>
      <c r="P70" s="335"/>
      <c r="Q70" s="175" t="str">
        <f>IF(A70="","",VLOOKUP(A70,VLOOK!$C$3:$M$572,11,FALSE))&amp;""</f>
        <v/>
      </c>
      <c r="R70" s="151" t="str">
        <f t="shared" si="6"/>
        <v/>
      </c>
      <c r="T70" s="146"/>
      <c r="U70" s="147"/>
      <c r="V70" s="148"/>
      <c r="W70" s="148"/>
      <c r="X70" s="148"/>
      <c r="Y70" s="148"/>
      <c r="Z70" s="147"/>
      <c r="AA70" s="148"/>
      <c r="AB70" s="148"/>
      <c r="AC70" s="148"/>
      <c r="AD70" s="142">
        <v>100</v>
      </c>
      <c r="AE70" s="253" t="s">
        <v>177</v>
      </c>
      <c r="AF70" s="254">
        <v>4</v>
      </c>
      <c r="AG70" s="266"/>
      <c r="AH70" s="267" t="s">
        <v>19</v>
      </c>
      <c r="AL70" s="81" t="str">
        <f t="shared" si="2"/>
        <v/>
      </c>
      <c r="AM70" s="81" t="str">
        <f t="shared" si="3"/>
        <v/>
      </c>
    </row>
    <row r="71" spans="1:39" ht="20.100000000000001" customHeight="1">
      <c r="A71" s="149" t="str">
        <f>IF(R71="","",VLOOKUP(R71,VLOOK!$B$3:$M$572,2,FALSE))</f>
        <v/>
      </c>
      <c r="B71" s="245"/>
      <c r="C71" s="327" t="str">
        <f>IF(A71="","",VLOOKUP(A71,VLOOK!$C$3:$M$572,2,FALSE))</f>
        <v/>
      </c>
      <c r="D71" s="328"/>
      <c r="E71" s="328"/>
      <c r="F71" s="328"/>
      <c r="G71" s="328"/>
      <c r="H71" s="329"/>
      <c r="I71" s="330" t="str">
        <f>IF(A71="","",VLOOKUP(A71,VLOOK!$C$3:$M$572,3,FALSE))&amp;""</f>
        <v/>
      </c>
      <c r="J71" s="331"/>
      <c r="K71" s="175" t="str">
        <f>IF(A71="","",VLOOKUP(A71,VLOOK!$C$3:$M$572,5,FALSE))&amp;""</f>
        <v/>
      </c>
      <c r="L71" s="332" t="str">
        <f t="shared" si="4"/>
        <v/>
      </c>
      <c r="M71" s="333"/>
      <c r="N71" s="175" t="str">
        <f>IF(A71="","",VLOOKUP(A71,VLOOK!$C$3:$M$572,8,FALSE))&amp;""</f>
        <v/>
      </c>
      <c r="O71" s="334" t="str">
        <f t="shared" si="5"/>
        <v/>
      </c>
      <c r="P71" s="335"/>
      <c r="Q71" s="175" t="str">
        <f>IF(A71="","",VLOOKUP(A71,VLOOK!$C$3:$M$572,11,FALSE))&amp;""</f>
        <v/>
      </c>
      <c r="R71" s="151" t="str">
        <f t="shared" si="6"/>
        <v/>
      </c>
      <c r="T71" s="146"/>
      <c r="U71" s="147"/>
      <c r="V71" s="148"/>
      <c r="W71" s="148"/>
      <c r="X71" s="148"/>
      <c r="Y71" s="148"/>
      <c r="Z71" s="147"/>
      <c r="AA71" s="148"/>
      <c r="AB71" s="148"/>
      <c r="AC71" s="148"/>
      <c r="AD71" s="142">
        <v>101</v>
      </c>
      <c r="AE71" s="253" t="s">
        <v>178</v>
      </c>
      <c r="AF71" s="254">
        <v>0.27</v>
      </c>
      <c r="AG71" s="266"/>
      <c r="AH71" s="267" t="s">
        <v>19</v>
      </c>
      <c r="AL71" s="81" t="str">
        <f t="shared" si="2"/>
        <v/>
      </c>
      <c r="AM71" s="81" t="str">
        <f t="shared" si="3"/>
        <v/>
      </c>
    </row>
    <row r="72" spans="1:39" ht="20.100000000000001" customHeight="1">
      <c r="A72" s="149" t="str">
        <f>IF(R72="","",VLOOKUP(R72,VLOOK!$B$3:$M$572,2,FALSE))</f>
        <v/>
      </c>
      <c r="B72" s="245"/>
      <c r="C72" s="327" t="str">
        <f>IF(A72="","",VLOOKUP(A72,VLOOK!$C$3:$M$572,2,FALSE))</f>
        <v/>
      </c>
      <c r="D72" s="328"/>
      <c r="E72" s="328"/>
      <c r="F72" s="328"/>
      <c r="G72" s="328"/>
      <c r="H72" s="329"/>
      <c r="I72" s="330" t="str">
        <f>IF(A72="","",VLOOKUP(A72,VLOOK!$C$3:$M$572,3,FALSE))&amp;""</f>
        <v/>
      </c>
      <c r="J72" s="331"/>
      <c r="K72" s="175" t="str">
        <f>IF(A72="","",VLOOKUP(A72,VLOOK!$C$3:$M$572,5,FALSE))&amp;""</f>
        <v/>
      </c>
      <c r="L72" s="332" t="str">
        <f t="shared" si="4"/>
        <v/>
      </c>
      <c r="M72" s="333"/>
      <c r="N72" s="175" t="str">
        <f>IF(A72="","",VLOOKUP(A72,VLOOK!$C$3:$M$572,8,FALSE))&amp;""</f>
        <v/>
      </c>
      <c r="O72" s="334" t="str">
        <f t="shared" si="5"/>
        <v/>
      </c>
      <c r="P72" s="335"/>
      <c r="Q72" s="175" t="str">
        <f>IF(A72="","",VLOOKUP(A72,VLOOK!$C$3:$M$572,11,FALSE))&amp;""</f>
        <v/>
      </c>
      <c r="R72" s="151" t="str">
        <f t="shared" si="6"/>
        <v/>
      </c>
      <c r="T72" s="146"/>
      <c r="U72" s="147"/>
      <c r="V72" s="148"/>
      <c r="W72" s="148"/>
      <c r="X72" s="148"/>
      <c r="Y72" s="148"/>
      <c r="Z72" s="147"/>
      <c r="AA72" s="148"/>
      <c r="AB72" s="148"/>
      <c r="AC72" s="148"/>
      <c r="AD72" s="142">
        <v>102</v>
      </c>
      <c r="AE72" s="253" t="s">
        <v>179</v>
      </c>
      <c r="AF72" s="254">
        <v>0.27</v>
      </c>
      <c r="AG72" s="266"/>
      <c r="AH72" s="267" t="s">
        <v>19</v>
      </c>
      <c r="AL72" s="81" t="str">
        <f t="shared" si="2"/>
        <v/>
      </c>
      <c r="AM72" s="81" t="str">
        <f t="shared" si="3"/>
        <v/>
      </c>
    </row>
    <row r="73" spans="1:39" ht="20.100000000000001" customHeight="1">
      <c r="A73" s="149" t="str">
        <f>IF(R73="","",VLOOKUP(R73,VLOOK!$B$3:$M$572,2,FALSE))</f>
        <v/>
      </c>
      <c r="B73" s="245"/>
      <c r="C73" s="327" t="str">
        <f>IF(A73="","",VLOOKUP(A73,VLOOK!$C$3:$M$572,2,FALSE))</f>
        <v/>
      </c>
      <c r="D73" s="328"/>
      <c r="E73" s="328"/>
      <c r="F73" s="328"/>
      <c r="G73" s="328"/>
      <c r="H73" s="329"/>
      <c r="I73" s="330" t="str">
        <f>IF(A73="","",VLOOKUP(A73,VLOOK!$C$3:$M$572,3,FALSE))&amp;""</f>
        <v/>
      </c>
      <c r="J73" s="331"/>
      <c r="K73" s="175" t="str">
        <f>IF(A73="","",VLOOKUP(A73,VLOOK!$C$3:$M$572,5,FALSE))&amp;""</f>
        <v/>
      </c>
      <c r="L73" s="332" t="str">
        <f t="shared" si="4"/>
        <v/>
      </c>
      <c r="M73" s="333"/>
      <c r="N73" s="175" t="str">
        <f>IF(A73="","",VLOOKUP(A73,VLOOK!$C$3:$M$572,8,FALSE))&amp;""</f>
        <v/>
      </c>
      <c r="O73" s="334" t="str">
        <f t="shared" si="5"/>
        <v/>
      </c>
      <c r="P73" s="335"/>
      <c r="Q73" s="175" t="str">
        <f>IF(A73="","",VLOOKUP(A73,VLOOK!$C$3:$M$572,11,FALSE))&amp;""</f>
        <v/>
      </c>
      <c r="R73" s="151" t="str">
        <f t="shared" si="6"/>
        <v/>
      </c>
      <c r="T73" s="146"/>
      <c r="U73" s="147"/>
      <c r="V73" s="148"/>
      <c r="W73" s="148"/>
      <c r="X73" s="148"/>
      <c r="Y73" s="148"/>
      <c r="Z73" s="147"/>
      <c r="AA73" s="148"/>
      <c r="AB73" s="148"/>
      <c r="AC73" s="148"/>
      <c r="AD73" s="142">
        <v>103</v>
      </c>
      <c r="AE73" s="253" t="s">
        <v>180</v>
      </c>
      <c r="AF73" s="254">
        <v>0.27</v>
      </c>
      <c r="AG73" s="266"/>
      <c r="AH73" s="267" t="s">
        <v>19</v>
      </c>
      <c r="AL73" s="81" t="str">
        <f t="shared" si="2"/>
        <v/>
      </c>
      <c r="AM73" s="81" t="str">
        <f t="shared" si="3"/>
        <v/>
      </c>
    </row>
    <row r="74" spans="1:39" ht="20.100000000000001" customHeight="1">
      <c r="A74" s="149" t="str">
        <f>IF(R74="","",VLOOKUP(R74,VLOOK!$B$3:$M$572,2,FALSE))</f>
        <v/>
      </c>
      <c r="B74" s="245"/>
      <c r="C74" s="327" t="str">
        <f>IF(A74="","",VLOOKUP(A74,VLOOK!$C$3:$M$572,2,FALSE))</f>
        <v/>
      </c>
      <c r="D74" s="328"/>
      <c r="E74" s="328"/>
      <c r="F74" s="328"/>
      <c r="G74" s="328"/>
      <c r="H74" s="329"/>
      <c r="I74" s="330" t="str">
        <f>IF(A74="","",VLOOKUP(A74,VLOOK!$C$3:$M$572,3,FALSE))&amp;""</f>
        <v/>
      </c>
      <c r="J74" s="331"/>
      <c r="K74" s="175" t="str">
        <f>IF(A74="","",VLOOKUP(A74,VLOOK!$C$3:$M$572,5,FALSE))&amp;""</f>
        <v/>
      </c>
      <c r="L74" s="332" t="str">
        <f t="shared" si="4"/>
        <v/>
      </c>
      <c r="M74" s="333"/>
      <c r="N74" s="175" t="str">
        <f>IF(A74="","",VLOOKUP(A74,VLOOK!$C$3:$M$572,8,FALSE))&amp;""</f>
        <v/>
      </c>
      <c r="O74" s="334" t="str">
        <f t="shared" si="5"/>
        <v/>
      </c>
      <c r="P74" s="335"/>
      <c r="Q74" s="175" t="str">
        <f>IF(A74="","",VLOOKUP(A74,VLOOK!$C$3:$M$572,11,FALSE))&amp;""</f>
        <v/>
      </c>
      <c r="R74" s="151" t="str">
        <f t="shared" si="6"/>
        <v/>
      </c>
      <c r="T74" s="146"/>
      <c r="U74" s="147"/>
      <c r="V74" s="148"/>
      <c r="W74" s="148"/>
      <c r="X74" s="148"/>
      <c r="Y74" s="148"/>
      <c r="Z74" s="147"/>
      <c r="AA74" s="148"/>
      <c r="AB74" s="148"/>
      <c r="AC74" s="148"/>
      <c r="AD74" s="142">
        <v>104</v>
      </c>
      <c r="AE74" s="253" t="s">
        <v>181</v>
      </c>
      <c r="AF74" s="254">
        <v>0.27</v>
      </c>
      <c r="AG74" s="266"/>
      <c r="AH74" s="267" t="s">
        <v>19</v>
      </c>
      <c r="AL74" s="81" t="str">
        <f t="shared" si="2"/>
        <v/>
      </c>
      <c r="AM74" s="81" t="str">
        <f t="shared" si="3"/>
        <v/>
      </c>
    </row>
    <row r="75" spans="1:39" ht="20.100000000000001" customHeight="1">
      <c r="A75" s="149" t="str">
        <f>IF(R75="","",VLOOKUP(R75,VLOOK!$B$3:$M$572,2,FALSE))</f>
        <v/>
      </c>
      <c r="B75" s="245"/>
      <c r="C75" s="327" t="str">
        <f>IF(A75="","",VLOOKUP(A75,VLOOK!$C$3:$M$572,2,FALSE))</f>
        <v/>
      </c>
      <c r="D75" s="328"/>
      <c r="E75" s="328"/>
      <c r="F75" s="328"/>
      <c r="G75" s="328"/>
      <c r="H75" s="329"/>
      <c r="I75" s="330" t="str">
        <f>IF(A75="","",VLOOKUP(A75,VLOOK!$C$3:$M$572,3,FALSE))&amp;""</f>
        <v/>
      </c>
      <c r="J75" s="331"/>
      <c r="K75" s="175" t="str">
        <f>IF(A75="","",VLOOKUP(A75,VLOOK!$C$3:$M$572,5,FALSE))&amp;""</f>
        <v/>
      </c>
      <c r="L75" s="332" t="str">
        <f t="shared" si="4"/>
        <v/>
      </c>
      <c r="M75" s="333"/>
      <c r="N75" s="175" t="str">
        <f>IF(A75="","",VLOOKUP(A75,VLOOK!$C$3:$M$572,8,FALSE))&amp;""</f>
        <v/>
      </c>
      <c r="O75" s="334" t="str">
        <f t="shared" si="5"/>
        <v/>
      </c>
      <c r="P75" s="335"/>
      <c r="Q75" s="175" t="str">
        <f>IF(A75="","",VLOOKUP(A75,VLOOK!$C$3:$M$572,11,FALSE))&amp;""</f>
        <v/>
      </c>
      <c r="R75" s="151" t="str">
        <f t="shared" si="6"/>
        <v/>
      </c>
      <c r="T75" s="146"/>
      <c r="U75" s="147"/>
      <c r="V75" s="148"/>
      <c r="W75" s="148"/>
      <c r="X75" s="148"/>
      <c r="Y75" s="148"/>
      <c r="Z75" s="147"/>
      <c r="AA75" s="148"/>
      <c r="AB75" s="148"/>
      <c r="AC75" s="148"/>
      <c r="AD75" s="142">
        <v>105</v>
      </c>
      <c r="AE75" s="253" t="s">
        <v>182</v>
      </c>
      <c r="AF75" s="254">
        <v>0.27</v>
      </c>
      <c r="AG75" s="266"/>
      <c r="AH75" s="267" t="s">
        <v>19</v>
      </c>
      <c r="AL75" s="81" t="str">
        <f t="shared" si="2"/>
        <v/>
      </c>
      <c r="AM75" s="81" t="str">
        <f t="shared" si="3"/>
        <v/>
      </c>
    </row>
    <row r="76" spans="1:39" ht="20.100000000000001" customHeight="1">
      <c r="A76" s="149" t="str">
        <f>IF(R76="","",VLOOKUP(R76,VLOOK!$B$3:$M$572,2,FALSE))</f>
        <v/>
      </c>
      <c r="B76" s="245"/>
      <c r="C76" s="327" t="str">
        <f>IF(A76="","",VLOOKUP(A76,VLOOK!$C$3:$M$572,2,FALSE))</f>
        <v/>
      </c>
      <c r="D76" s="328"/>
      <c r="E76" s="328"/>
      <c r="F76" s="328"/>
      <c r="G76" s="328"/>
      <c r="H76" s="329"/>
      <c r="I76" s="330" t="str">
        <f>IF(A76="","",VLOOKUP(A76,VLOOK!$C$3:$M$572,3,FALSE))&amp;""</f>
        <v/>
      </c>
      <c r="J76" s="331"/>
      <c r="K76" s="175" t="str">
        <f>IF(A76="","",VLOOKUP(A76,VLOOK!$C$3:$M$572,5,FALSE))&amp;""</f>
        <v/>
      </c>
      <c r="L76" s="332" t="str">
        <f t="shared" si="4"/>
        <v/>
      </c>
      <c r="M76" s="333"/>
      <c r="N76" s="175" t="str">
        <f>IF(A76="","",VLOOKUP(A76,VLOOK!$C$3:$M$572,8,FALSE))&amp;""</f>
        <v/>
      </c>
      <c r="O76" s="334" t="str">
        <f t="shared" si="5"/>
        <v/>
      </c>
      <c r="P76" s="335"/>
      <c r="Q76" s="175" t="str">
        <f>IF(A76="","",VLOOKUP(A76,VLOOK!$C$3:$M$572,11,FALSE))&amp;""</f>
        <v/>
      </c>
      <c r="R76" s="151" t="str">
        <f t="shared" si="6"/>
        <v/>
      </c>
      <c r="T76" s="146"/>
      <c r="U76" s="147"/>
      <c r="V76" s="148"/>
      <c r="W76" s="148"/>
      <c r="X76" s="148"/>
      <c r="Y76" s="148"/>
      <c r="Z76" s="147"/>
      <c r="AA76" s="148"/>
      <c r="AB76" s="148"/>
      <c r="AC76" s="148"/>
      <c r="AD76" s="142">
        <v>106</v>
      </c>
      <c r="AE76" s="253" t="s">
        <v>183</v>
      </c>
      <c r="AF76" s="254">
        <v>0.27</v>
      </c>
      <c r="AG76" s="266"/>
      <c r="AH76" s="267" t="s">
        <v>19</v>
      </c>
      <c r="AL76" s="81" t="str">
        <f t="shared" si="2"/>
        <v/>
      </c>
      <c r="AM76" s="81" t="str">
        <f t="shared" si="3"/>
        <v/>
      </c>
    </row>
    <row r="77" spans="1:39" ht="20.100000000000001" customHeight="1">
      <c r="A77" s="149" t="str">
        <f>IF(R77="","",VLOOKUP(R77,VLOOK!$B$3:$M$572,2,FALSE))</f>
        <v/>
      </c>
      <c r="B77" s="245"/>
      <c r="C77" s="327" t="str">
        <f>IF(A77="","",VLOOKUP(A77,VLOOK!$C$3:$M$572,2,FALSE))</f>
        <v/>
      </c>
      <c r="D77" s="328"/>
      <c r="E77" s="328"/>
      <c r="F77" s="328"/>
      <c r="G77" s="328"/>
      <c r="H77" s="329"/>
      <c r="I77" s="330" t="str">
        <f>IF(A77="","",VLOOKUP(A77,VLOOK!$C$3:$M$572,3,FALSE))&amp;""</f>
        <v/>
      </c>
      <c r="J77" s="331"/>
      <c r="K77" s="175" t="str">
        <f>IF(A77="","",VLOOKUP(A77,VLOOK!$C$3:$M$572,5,FALSE))&amp;""</f>
        <v/>
      </c>
      <c r="L77" s="332" t="str">
        <f t="shared" si="4"/>
        <v/>
      </c>
      <c r="M77" s="333"/>
      <c r="N77" s="175" t="str">
        <f>IF(A77="","",VLOOKUP(A77,VLOOK!$C$3:$M$572,8,FALSE))&amp;""</f>
        <v/>
      </c>
      <c r="O77" s="334" t="str">
        <f t="shared" si="5"/>
        <v/>
      </c>
      <c r="P77" s="335"/>
      <c r="Q77" s="175" t="str">
        <f>IF(A77="","",VLOOKUP(A77,VLOOK!$C$3:$M$572,11,FALSE))&amp;""</f>
        <v/>
      </c>
      <c r="R77" s="151" t="str">
        <f t="shared" si="6"/>
        <v/>
      </c>
      <c r="T77" s="146"/>
      <c r="U77" s="147"/>
      <c r="V77" s="148"/>
      <c r="W77" s="148"/>
      <c r="X77" s="148"/>
      <c r="Y77" s="148"/>
      <c r="Z77" s="147"/>
      <c r="AA77" s="148"/>
      <c r="AB77" s="148"/>
      <c r="AC77" s="148"/>
      <c r="AD77" s="142">
        <v>107</v>
      </c>
      <c r="AE77" s="253" t="s">
        <v>184</v>
      </c>
      <c r="AF77" s="254">
        <v>0.27</v>
      </c>
      <c r="AG77" s="266"/>
      <c r="AH77" s="267" t="s">
        <v>19</v>
      </c>
      <c r="AL77" s="81" t="str">
        <f t="shared" si="2"/>
        <v/>
      </c>
      <c r="AM77" s="81" t="str">
        <f t="shared" si="3"/>
        <v/>
      </c>
    </row>
    <row r="78" spans="1:39" ht="20.100000000000001" customHeight="1">
      <c r="A78" s="149" t="str">
        <f>IF(R78="","",VLOOKUP(R78,VLOOK!$B$3:$M$572,2,FALSE))</f>
        <v/>
      </c>
      <c r="B78" s="245"/>
      <c r="C78" s="327" t="str">
        <f>IF(A78="","",VLOOKUP(A78,VLOOK!$C$3:$M$572,2,FALSE))</f>
        <v/>
      </c>
      <c r="D78" s="328"/>
      <c r="E78" s="328"/>
      <c r="F78" s="328"/>
      <c r="G78" s="328"/>
      <c r="H78" s="329"/>
      <c r="I78" s="330" t="str">
        <f>IF(A78="","",VLOOKUP(A78,VLOOK!$C$3:$M$572,3,FALSE))&amp;""</f>
        <v/>
      </c>
      <c r="J78" s="331"/>
      <c r="K78" s="175" t="str">
        <f>IF(A78="","",VLOOKUP(A78,VLOOK!$C$3:$M$572,5,FALSE))&amp;""</f>
        <v/>
      </c>
      <c r="L78" s="332" t="str">
        <f t="shared" si="4"/>
        <v/>
      </c>
      <c r="M78" s="333"/>
      <c r="N78" s="175" t="str">
        <f>IF(A78="","",VLOOKUP(A78,VLOOK!$C$3:$M$572,8,FALSE))&amp;""</f>
        <v/>
      </c>
      <c r="O78" s="334" t="str">
        <f t="shared" si="5"/>
        <v/>
      </c>
      <c r="P78" s="335"/>
      <c r="Q78" s="175" t="str">
        <f>IF(A78="","",VLOOKUP(A78,VLOOK!$C$3:$M$572,11,FALSE))&amp;""</f>
        <v/>
      </c>
      <c r="R78" s="151" t="str">
        <f t="shared" si="6"/>
        <v/>
      </c>
      <c r="T78" s="146"/>
      <c r="U78" s="147"/>
      <c r="V78" s="148"/>
      <c r="W78" s="148"/>
      <c r="X78" s="148"/>
      <c r="Y78" s="148"/>
      <c r="Z78" s="147"/>
      <c r="AA78" s="148"/>
      <c r="AB78" s="148"/>
      <c r="AC78" s="148"/>
      <c r="AD78" s="142">
        <v>108</v>
      </c>
      <c r="AE78" s="253" t="s">
        <v>185</v>
      </c>
      <c r="AF78" s="254">
        <v>0.27</v>
      </c>
      <c r="AG78" s="266"/>
      <c r="AH78" s="267" t="s">
        <v>19</v>
      </c>
      <c r="AL78" s="81" t="str">
        <f t="shared" si="2"/>
        <v/>
      </c>
      <c r="AM78" s="81" t="str">
        <f t="shared" si="3"/>
        <v/>
      </c>
    </row>
    <row r="79" spans="1:39" ht="20.100000000000001" customHeight="1">
      <c r="A79" s="149" t="str">
        <f>IF(R79="","",VLOOKUP(R79,VLOOK!$B$3:$M$572,2,FALSE))</f>
        <v/>
      </c>
      <c r="B79" s="245"/>
      <c r="C79" s="327" t="str">
        <f>IF(A79="","",VLOOKUP(A79,VLOOK!$C$3:$M$572,2,FALSE))</f>
        <v/>
      </c>
      <c r="D79" s="328"/>
      <c r="E79" s="328"/>
      <c r="F79" s="328"/>
      <c r="G79" s="328"/>
      <c r="H79" s="329"/>
      <c r="I79" s="330" t="str">
        <f>IF(A79="","",VLOOKUP(A79,VLOOK!$C$3:$M$572,3,FALSE))&amp;""</f>
        <v/>
      </c>
      <c r="J79" s="331"/>
      <c r="K79" s="175" t="str">
        <f>IF(A79="","",VLOOKUP(A79,VLOOK!$C$3:$M$572,5,FALSE))&amp;""</f>
        <v/>
      </c>
      <c r="L79" s="332" t="str">
        <f t="shared" si="4"/>
        <v/>
      </c>
      <c r="M79" s="333"/>
      <c r="N79" s="175" t="str">
        <f>IF(A79="","",VLOOKUP(A79,VLOOK!$C$3:$M$572,8,FALSE))&amp;""</f>
        <v/>
      </c>
      <c r="O79" s="334" t="str">
        <f t="shared" si="5"/>
        <v/>
      </c>
      <c r="P79" s="335"/>
      <c r="Q79" s="175" t="str">
        <f>IF(A79="","",VLOOKUP(A79,VLOOK!$C$3:$M$572,11,FALSE))&amp;""</f>
        <v/>
      </c>
      <c r="R79" s="151" t="str">
        <f t="shared" si="6"/>
        <v/>
      </c>
      <c r="T79" s="146"/>
      <c r="U79" s="147"/>
      <c r="V79" s="148"/>
      <c r="W79" s="148"/>
      <c r="X79" s="148"/>
      <c r="Y79" s="148"/>
      <c r="Z79" s="147"/>
      <c r="AA79" s="148"/>
      <c r="AB79" s="148"/>
      <c r="AC79" s="148"/>
      <c r="AD79" s="142">
        <v>109</v>
      </c>
      <c r="AE79" s="253" t="s">
        <v>186</v>
      </c>
      <c r="AF79" s="254">
        <v>0.27</v>
      </c>
      <c r="AG79" s="266"/>
      <c r="AH79" s="267" t="s">
        <v>19</v>
      </c>
      <c r="AL79" s="81" t="str">
        <f t="shared" si="2"/>
        <v/>
      </c>
      <c r="AM79" s="81" t="str">
        <f t="shared" si="3"/>
        <v/>
      </c>
    </row>
    <row r="80" spans="1:39" ht="20.100000000000001" customHeight="1">
      <c r="A80" s="149" t="str">
        <f>IF(R80="","",VLOOKUP(R80,VLOOK!$B$3:$M$572,2,FALSE))</f>
        <v/>
      </c>
      <c r="B80" s="245"/>
      <c r="C80" s="327" t="str">
        <f>IF(A80="","",VLOOKUP(A80,VLOOK!$C$3:$M$572,2,FALSE))</f>
        <v/>
      </c>
      <c r="D80" s="328"/>
      <c r="E80" s="328"/>
      <c r="F80" s="328"/>
      <c r="G80" s="328"/>
      <c r="H80" s="329"/>
      <c r="I80" s="330" t="str">
        <f>IF(A80="","",VLOOKUP(A80,VLOOK!$C$3:$M$572,3,FALSE))&amp;""</f>
        <v/>
      </c>
      <c r="J80" s="331"/>
      <c r="K80" s="175" t="str">
        <f>IF(A80="","",VLOOKUP(A80,VLOOK!$C$3:$M$572,5,FALSE))&amp;""</f>
        <v/>
      </c>
      <c r="L80" s="332" t="str">
        <f t="shared" si="4"/>
        <v/>
      </c>
      <c r="M80" s="333"/>
      <c r="N80" s="175" t="str">
        <f>IF(A80="","",VLOOKUP(A80,VLOOK!$C$3:$M$572,8,FALSE))&amp;""</f>
        <v/>
      </c>
      <c r="O80" s="334" t="str">
        <f t="shared" si="5"/>
        <v/>
      </c>
      <c r="P80" s="335"/>
      <c r="Q80" s="175" t="str">
        <f>IF(A80="","",VLOOKUP(A80,VLOOK!$C$3:$M$572,11,FALSE))&amp;""</f>
        <v/>
      </c>
      <c r="R80" s="151" t="str">
        <f t="shared" si="6"/>
        <v/>
      </c>
      <c r="T80" s="146"/>
      <c r="U80" s="147"/>
      <c r="V80" s="148"/>
      <c r="W80" s="148"/>
      <c r="X80" s="148"/>
      <c r="Y80" s="148"/>
      <c r="Z80" s="147"/>
      <c r="AA80" s="148"/>
      <c r="AB80" s="148"/>
      <c r="AC80" s="148"/>
      <c r="AD80" s="142">
        <v>110</v>
      </c>
      <c r="AE80" s="253" t="s">
        <v>187</v>
      </c>
      <c r="AF80" s="254">
        <v>0.27</v>
      </c>
      <c r="AG80" s="266"/>
      <c r="AH80" s="267" t="s">
        <v>19</v>
      </c>
      <c r="AL80" s="81" t="str">
        <f t="shared" si="2"/>
        <v/>
      </c>
      <c r="AM80" s="81" t="str">
        <f t="shared" si="3"/>
        <v/>
      </c>
    </row>
    <row r="81" spans="1:39" ht="20.100000000000001" customHeight="1">
      <c r="A81" s="149" t="str">
        <f>IF(R81="","",VLOOKUP(R81,VLOOK!$B$3:$M$572,2,FALSE))</f>
        <v/>
      </c>
      <c r="B81" s="245"/>
      <c r="C81" s="327" t="str">
        <f>IF(A81="","",VLOOKUP(A81,VLOOK!$C$3:$M$572,2,FALSE))</f>
        <v/>
      </c>
      <c r="D81" s="328"/>
      <c r="E81" s="328"/>
      <c r="F81" s="328"/>
      <c r="G81" s="328"/>
      <c r="H81" s="329"/>
      <c r="I81" s="330" t="str">
        <f>IF(A81="","",VLOOKUP(A81,VLOOK!$C$3:$M$572,3,FALSE))&amp;""</f>
        <v/>
      </c>
      <c r="J81" s="331"/>
      <c r="K81" s="175" t="str">
        <f>IF(A81="","",VLOOKUP(A81,VLOOK!$C$3:$M$572,5,FALSE))&amp;""</f>
        <v/>
      </c>
      <c r="L81" s="332" t="str">
        <f t="shared" si="4"/>
        <v/>
      </c>
      <c r="M81" s="333"/>
      <c r="N81" s="175" t="str">
        <f>IF(A81="","",VLOOKUP(A81,VLOOK!$C$3:$M$572,8,FALSE))&amp;""</f>
        <v/>
      </c>
      <c r="O81" s="334" t="str">
        <f t="shared" si="5"/>
        <v/>
      </c>
      <c r="P81" s="335"/>
      <c r="Q81" s="175" t="str">
        <f>IF(A81="","",VLOOKUP(A81,VLOOK!$C$3:$M$572,11,FALSE))&amp;""</f>
        <v/>
      </c>
      <c r="R81" s="151" t="str">
        <f t="shared" si="6"/>
        <v/>
      </c>
      <c r="T81" s="146"/>
      <c r="U81" s="147"/>
      <c r="V81" s="148"/>
      <c r="W81" s="148"/>
      <c r="X81" s="148"/>
      <c r="Y81" s="148"/>
      <c r="Z81" s="147"/>
      <c r="AA81" s="148"/>
      <c r="AB81" s="148"/>
      <c r="AC81" s="148"/>
      <c r="AD81" s="142">
        <v>111</v>
      </c>
      <c r="AE81" s="253" t="s">
        <v>188</v>
      </c>
      <c r="AF81" s="254">
        <v>0.27</v>
      </c>
      <c r="AG81" s="266"/>
      <c r="AH81" s="267" t="s">
        <v>19</v>
      </c>
      <c r="AL81" s="81" t="str">
        <f t="shared" si="2"/>
        <v/>
      </c>
      <c r="AM81" s="81" t="str">
        <f t="shared" si="3"/>
        <v/>
      </c>
    </row>
    <row r="82" spans="1:39" ht="20.100000000000001" customHeight="1">
      <c r="A82" s="149" t="str">
        <f>IF(R82="","",VLOOKUP(R82,VLOOK!$B$3:$M$572,2,FALSE))</f>
        <v/>
      </c>
      <c r="B82" s="245"/>
      <c r="C82" s="327" t="str">
        <f>IF(A82="","",VLOOKUP(A82,VLOOK!$C$3:$M$572,2,FALSE))</f>
        <v/>
      </c>
      <c r="D82" s="328"/>
      <c r="E82" s="328"/>
      <c r="F82" s="328"/>
      <c r="G82" s="328"/>
      <c r="H82" s="329"/>
      <c r="I82" s="330" t="str">
        <f>IF(A82="","",VLOOKUP(A82,VLOOK!$C$3:$M$572,3,FALSE))&amp;""</f>
        <v/>
      </c>
      <c r="J82" s="331"/>
      <c r="K82" s="175" t="str">
        <f>IF(A82="","",VLOOKUP(A82,VLOOK!$C$3:$M$572,5,FALSE))&amp;""</f>
        <v/>
      </c>
      <c r="L82" s="332" t="str">
        <f t="shared" si="4"/>
        <v/>
      </c>
      <c r="M82" s="333"/>
      <c r="N82" s="175" t="str">
        <f>IF(A82="","",VLOOKUP(A82,VLOOK!$C$3:$M$572,8,FALSE))&amp;""</f>
        <v/>
      </c>
      <c r="O82" s="334" t="str">
        <f t="shared" si="5"/>
        <v/>
      </c>
      <c r="P82" s="335"/>
      <c r="Q82" s="175" t="str">
        <f>IF(A82="","",VLOOKUP(A82,VLOOK!$C$3:$M$572,11,FALSE))&amp;""</f>
        <v/>
      </c>
      <c r="R82" s="151" t="str">
        <f t="shared" si="6"/>
        <v/>
      </c>
      <c r="T82" s="146"/>
      <c r="U82" s="147"/>
      <c r="V82" s="148"/>
      <c r="W82" s="148"/>
      <c r="X82" s="148"/>
      <c r="Y82" s="148"/>
      <c r="Z82" s="147"/>
      <c r="AA82" s="148"/>
      <c r="AB82" s="148"/>
      <c r="AC82" s="148"/>
      <c r="AD82" s="142">
        <v>112</v>
      </c>
      <c r="AE82" s="253" t="s">
        <v>189</v>
      </c>
      <c r="AF82" s="254">
        <v>200</v>
      </c>
      <c r="AG82" s="266"/>
      <c r="AH82" s="267" t="s">
        <v>23</v>
      </c>
      <c r="AL82" s="81" t="str">
        <f t="shared" si="2"/>
        <v/>
      </c>
      <c r="AM82" s="81" t="str">
        <f t="shared" si="3"/>
        <v/>
      </c>
    </row>
    <row r="83" spans="1:39" ht="20.100000000000001" customHeight="1">
      <c r="A83" s="149" t="str">
        <f>IF(R83="","",VLOOKUP(R83,VLOOK!$B$3:$M$572,2,FALSE))</f>
        <v/>
      </c>
      <c r="B83" s="245"/>
      <c r="C83" s="327" t="str">
        <f>IF(A83="","",VLOOKUP(A83,VLOOK!$C$3:$M$572,2,FALSE))</f>
        <v/>
      </c>
      <c r="D83" s="328"/>
      <c r="E83" s="328"/>
      <c r="F83" s="328"/>
      <c r="G83" s="328"/>
      <c r="H83" s="329"/>
      <c r="I83" s="330" t="str">
        <f>IF(A83="","",VLOOKUP(A83,VLOOK!$C$3:$M$572,3,FALSE))&amp;""</f>
        <v/>
      </c>
      <c r="J83" s="331"/>
      <c r="K83" s="175" t="str">
        <f>IF(A83="","",VLOOKUP(A83,VLOOK!$C$3:$M$572,5,FALSE))&amp;""</f>
        <v/>
      </c>
      <c r="L83" s="332" t="str">
        <f t="shared" si="4"/>
        <v/>
      </c>
      <c r="M83" s="333"/>
      <c r="N83" s="175" t="str">
        <f>IF(A83="","",VLOOKUP(A83,VLOOK!$C$3:$M$572,8,FALSE))&amp;""</f>
        <v/>
      </c>
      <c r="O83" s="334" t="str">
        <f t="shared" si="5"/>
        <v/>
      </c>
      <c r="P83" s="335"/>
      <c r="Q83" s="175" t="str">
        <f>IF(A83="","",VLOOKUP(A83,VLOOK!$C$3:$M$572,11,FALSE))&amp;""</f>
        <v/>
      </c>
      <c r="R83" s="151" t="str">
        <f t="shared" si="6"/>
        <v/>
      </c>
      <c r="T83" s="146"/>
      <c r="U83" s="147"/>
      <c r="V83" s="148"/>
      <c r="W83" s="148"/>
      <c r="X83" s="148"/>
      <c r="Y83" s="148"/>
      <c r="Z83" s="147"/>
      <c r="AA83" s="148"/>
      <c r="AB83" s="148"/>
      <c r="AC83" s="148"/>
      <c r="AD83" s="142">
        <v>113</v>
      </c>
      <c r="AE83" s="253" t="s">
        <v>190</v>
      </c>
      <c r="AF83" s="254">
        <v>300</v>
      </c>
      <c r="AG83" s="266"/>
      <c r="AH83" s="267" t="s">
        <v>14</v>
      </c>
      <c r="AL83" s="81" t="str">
        <f t="shared" si="2"/>
        <v/>
      </c>
      <c r="AM83" s="81" t="str">
        <f t="shared" si="3"/>
        <v/>
      </c>
    </row>
    <row r="84" spans="1:39" ht="20.100000000000001" customHeight="1">
      <c r="A84" s="149" t="str">
        <f>IF(R84="","",VLOOKUP(R84,VLOOK!$B$3:$M$572,2,FALSE))</f>
        <v/>
      </c>
      <c r="B84" s="245"/>
      <c r="C84" s="327" t="str">
        <f>IF(A84="","",VLOOKUP(A84,VLOOK!$C$3:$M$572,2,FALSE))</f>
        <v/>
      </c>
      <c r="D84" s="328"/>
      <c r="E84" s="328"/>
      <c r="F84" s="328"/>
      <c r="G84" s="328"/>
      <c r="H84" s="329"/>
      <c r="I84" s="330" t="str">
        <f>IF(A84="","",VLOOKUP(A84,VLOOK!$C$3:$M$572,3,FALSE))&amp;""</f>
        <v/>
      </c>
      <c r="J84" s="331"/>
      <c r="K84" s="175" t="str">
        <f>IF(A84="","",VLOOKUP(A84,VLOOK!$C$3:$M$572,5,FALSE))&amp;""</f>
        <v/>
      </c>
      <c r="L84" s="332" t="str">
        <f t="shared" si="4"/>
        <v/>
      </c>
      <c r="M84" s="333"/>
      <c r="N84" s="175" t="str">
        <f>IF(A84="","",VLOOKUP(A84,VLOOK!$C$3:$M$572,8,FALSE))&amp;""</f>
        <v/>
      </c>
      <c r="O84" s="334" t="str">
        <f t="shared" si="5"/>
        <v/>
      </c>
      <c r="P84" s="335"/>
      <c r="Q84" s="175" t="str">
        <f>IF(A84="","",VLOOKUP(A84,VLOOK!$C$3:$M$572,11,FALSE))&amp;""</f>
        <v/>
      </c>
      <c r="R84" s="151" t="str">
        <f t="shared" si="6"/>
        <v/>
      </c>
      <c r="T84" s="146"/>
      <c r="U84" s="147"/>
      <c r="V84" s="148"/>
      <c r="W84" s="148"/>
      <c r="X84" s="148"/>
      <c r="Y84" s="148"/>
      <c r="Z84" s="147"/>
      <c r="AA84" s="148"/>
      <c r="AB84" s="148"/>
      <c r="AC84" s="148"/>
      <c r="AD84" s="142">
        <v>114</v>
      </c>
      <c r="AE84" s="253" t="s">
        <v>191</v>
      </c>
      <c r="AF84" s="254">
        <v>300</v>
      </c>
      <c r="AG84" s="266"/>
      <c r="AH84" s="267" t="s">
        <v>14</v>
      </c>
      <c r="AL84" s="81" t="str">
        <f t="shared" si="2"/>
        <v/>
      </c>
      <c r="AM84" s="81" t="str">
        <f t="shared" si="3"/>
        <v/>
      </c>
    </row>
    <row r="85" spans="1:39" ht="20.100000000000001" customHeight="1">
      <c r="B85" s="7"/>
      <c r="C85" s="336" t="s">
        <v>9</v>
      </c>
      <c r="D85" s="336"/>
      <c r="E85" s="336"/>
      <c r="F85" s="336"/>
      <c r="G85" s="336"/>
      <c r="H85" s="7"/>
      <c r="I85" s="7"/>
      <c r="J85" s="7"/>
      <c r="K85" s="7"/>
      <c r="L85" s="7"/>
      <c r="M85" s="7"/>
      <c r="N85" s="7"/>
      <c r="O85" s="7"/>
      <c r="P85" s="7"/>
      <c r="Q85" s="7"/>
      <c r="T85" s="146"/>
      <c r="U85" s="147"/>
      <c r="V85" s="148"/>
      <c r="W85" s="148"/>
      <c r="X85" s="148"/>
      <c r="Y85" s="148"/>
      <c r="Z85" s="147"/>
      <c r="AA85" s="148"/>
      <c r="AB85" s="148"/>
      <c r="AC85" s="148"/>
      <c r="AD85" s="142"/>
      <c r="AE85" s="253"/>
      <c r="AF85" s="254"/>
      <c r="AG85" s="266"/>
      <c r="AH85" s="267"/>
      <c r="AL85" s="81" t="str">
        <f t="shared" si="2"/>
        <v/>
      </c>
      <c r="AM85" s="81" t="str">
        <f t="shared" si="3"/>
        <v/>
      </c>
    </row>
    <row r="86" spans="1:39" ht="20.100000000000001" customHeight="1">
      <c r="B86" s="7"/>
      <c r="C86" s="176"/>
      <c r="D86" s="176"/>
      <c r="E86" s="176"/>
      <c r="F86" s="176"/>
      <c r="G86" s="176"/>
      <c r="H86" s="7"/>
      <c r="I86" s="7"/>
      <c r="J86" s="7"/>
      <c r="K86" s="7"/>
      <c r="L86" s="7"/>
      <c r="M86" s="7"/>
      <c r="N86" s="7"/>
      <c r="O86" s="7"/>
      <c r="P86" s="7"/>
      <c r="Q86" s="7"/>
      <c r="T86" s="146"/>
      <c r="U86" s="147"/>
      <c r="V86" s="148"/>
      <c r="W86" s="148"/>
      <c r="X86" s="148"/>
      <c r="Y86" s="148"/>
      <c r="Z86" s="147"/>
      <c r="AA86" s="148"/>
      <c r="AB86" s="148"/>
      <c r="AC86" s="148"/>
      <c r="AD86" s="142"/>
      <c r="AE86" s="253"/>
      <c r="AF86" s="254"/>
      <c r="AG86" s="266"/>
      <c r="AH86" s="267"/>
      <c r="AL86" s="81" t="str">
        <f t="shared" si="2"/>
        <v/>
      </c>
      <c r="AM86" s="81" t="str">
        <f t="shared" si="3"/>
        <v/>
      </c>
    </row>
    <row r="87" spans="1:39" ht="20.100000000000001" customHeight="1">
      <c r="B87" s="7"/>
      <c r="C87" s="7"/>
      <c r="D87" s="7"/>
      <c r="E87" s="7"/>
      <c r="F87" s="7"/>
      <c r="G87" s="7" t="s">
        <v>54</v>
      </c>
      <c r="H87" s="7"/>
      <c r="I87" s="7"/>
      <c r="J87" s="7"/>
      <c r="K87" s="7" t="s">
        <v>257</v>
      </c>
      <c r="L87" s="7"/>
      <c r="M87" s="7"/>
      <c r="N87" s="26"/>
      <c r="O87" s="26"/>
      <c r="P87" s="26"/>
      <c r="Q87" s="169"/>
      <c r="T87" s="146"/>
      <c r="U87" s="147"/>
      <c r="V87" s="148"/>
      <c r="W87" s="148"/>
      <c r="X87" s="148"/>
      <c r="Y87" s="148"/>
      <c r="Z87" s="147"/>
      <c r="AA87" s="148"/>
      <c r="AB87" s="148"/>
      <c r="AC87" s="148"/>
      <c r="AD87" s="142"/>
      <c r="AE87" s="253"/>
      <c r="AF87" s="254"/>
      <c r="AG87" s="266"/>
      <c r="AH87" s="267"/>
      <c r="AL87" s="81" t="str">
        <f t="shared" si="2"/>
        <v/>
      </c>
      <c r="AM87" s="81" t="str">
        <f t="shared" si="3"/>
        <v/>
      </c>
    </row>
    <row r="88" spans="1:39" ht="20.100000000000001" customHeight="1">
      <c r="B88" s="7"/>
      <c r="C88" s="7"/>
      <c r="D88" s="7"/>
      <c r="E88" s="7"/>
      <c r="F88" s="7"/>
      <c r="G88" s="26" t="s">
        <v>260</v>
      </c>
      <c r="H88" s="7"/>
      <c r="I88" s="7"/>
      <c r="J88" s="7"/>
      <c r="K88" s="7"/>
      <c r="L88" s="7"/>
      <c r="M88" s="7"/>
      <c r="N88" s="7"/>
      <c r="O88" s="7"/>
      <c r="P88" s="7"/>
      <c r="Q88" s="7"/>
      <c r="T88" s="146"/>
      <c r="U88" s="147"/>
      <c r="V88" s="148"/>
      <c r="W88" s="148"/>
      <c r="X88" s="148"/>
      <c r="Y88" s="148"/>
      <c r="Z88" s="147"/>
      <c r="AA88" s="148"/>
      <c r="AB88" s="148"/>
      <c r="AC88" s="148"/>
      <c r="AD88" s="142"/>
      <c r="AE88" s="253"/>
      <c r="AF88" s="254"/>
      <c r="AG88" s="266"/>
      <c r="AH88" s="267"/>
      <c r="AL88" s="81" t="str">
        <f t="shared" si="2"/>
        <v/>
      </c>
      <c r="AM88" s="81" t="str">
        <f t="shared" si="3"/>
        <v/>
      </c>
    </row>
    <row r="89" spans="1:39" ht="20.100000000000001" customHeight="1">
      <c r="B89" s="7"/>
      <c r="C89" s="7"/>
      <c r="D89" s="7"/>
      <c r="E89" s="7"/>
      <c r="F89" s="7"/>
      <c r="G89" s="26" t="s">
        <v>323</v>
      </c>
      <c r="H89" s="26"/>
      <c r="I89" s="26"/>
      <c r="J89" s="26"/>
      <c r="K89" s="26"/>
      <c r="L89" s="26"/>
      <c r="M89" s="26"/>
      <c r="N89" s="26"/>
      <c r="O89" s="26"/>
      <c r="P89" s="26"/>
      <c r="Q89" s="7"/>
      <c r="AL89" s="81" t="str">
        <f t="shared" si="2"/>
        <v/>
      </c>
      <c r="AM89" s="81" t="str">
        <f t="shared" si="3"/>
        <v/>
      </c>
    </row>
    <row r="90" spans="1:39" ht="20.100000000000001" customHeight="1">
      <c r="B90" s="7"/>
      <c r="C90" s="7"/>
      <c r="D90" s="7"/>
      <c r="E90" s="7"/>
      <c r="F90" s="7"/>
      <c r="G90" s="26" t="s">
        <v>258</v>
      </c>
      <c r="H90" s="26"/>
      <c r="I90" s="26"/>
      <c r="J90" s="26"/>
      <c r="K90" s="26"/>
      <c r="L90" s="26"/>
      <c r="M90" s="26"/>
      <c r="N90" s="26"/>
      <c r="O90" s="26"/>
      <c r="P90" s="26"/>
      <c r="Q90" s="7"/>
      <c r="AL90" s="81" t="str">
        <f>IF(AM90="","",1)</f>
        <v/>
      </c>
      <c r="AM90" s="81" t="str">
        <f>IF(B51="","",1)</f>
        <v/>
      </c>
    </row>
    <row r="91" spans="1:39" ht="20.100000000000001" customHeight="1">
      <c r="B91" s="89"/>
      <c r="C91" s="89"/>
      <c r="D91" s="89"/>
      <c r="E91" s="89"/>
      <c r="F91" s="89"/>
      <c r="G91" s="23"/>
      <c r="H91" s="23"/>
      <c r="I91" s="23"/>
      <c r="J91" s="23"/>
      <c r="K91" s="23"/>
      <c r="L91" s="23"/>
      <c r="M91" s="23"/>
      <c r="N91" s="23"/>
      <c r="O91" s="23"/>
      <c r="P91" s="23"/>
      <c r="Q91" s="89"/>
    </row>
    <row r="92" spans="1:39" ht="20.100000000000001" customHeight="1">
      <c r="B92" s="89"/>
      <c r="C92" s="89"/>
      <c r="D92" s="89"/>
      <c r="E92" s="89"/>
      <c r="F92" s="89"/>
      <c r="G92" s="23"/>
      <c r="H92" s="23"/>
      <c r="I92" s="23"/>
      <c r="J92" s="23"/>
      <c r="K92" s="23"/>
      <c r="L92" s="23"/>
      <c r="M92" s="23"/>
      <c r="N92" s="23"/>
      <c r="O92" s="23"/>
      <c r="P92" s="23"/>
      <c r="Q92" s="89"/>
    </row>
    <row r="93" spans="1:39" ht="20.100000000000001" customHeight="1">
      <c r="B93" s="89"/>
      <c r="C93" s="89"/>
      <c r="D93" s="89"/>
      <c r="E93" s="89"/>
      <c r="F93" s="89"/>
      <c r="G93" s="23"/>
      <c r="H93" s="23"/>
      <c r="I93" s="23"/>
      <c r="J93" s="23"/>
      <c r="K93" s="23"/>
      <c r="L93" s="23"/>
      <c r="M93" s="23"/>
      <c r="N93" s="23"/>
      <c r="O93" s="23"/>
      <c r="P93" s="23"/>
      <c r="Q93" s="89"/>
    </row>
    <row r="94" spans="1:39" ht="20.100000000000001" customHeight="1">
      <c r="B94" s="89"/>
      <c r="C94" s="89"/>
      <c r="D94" s="89"/>
      <c r="E94" s="89"/>
      <c r="F94" s="89"/>
      <c r="G94" s="23"/>
      <c r="H94" s="23"/>
      <c r="I94" s="23"/>
      <c r="J94" s="23"/>
      <c r="K94" s="23"/>
      <c r="L94" s="23"/>
      <c r="M94" s="23"/>
      <c r="N94" s="23"/>
      <c r="O94" s="23"/>
      <c r="P94" s="23"/>
      <c r="Q94" s="89"/>
    </row>
    <row r="95" spans="1:39" ht="20.100000000000001" customHeight="1">
      <c r="B95" s="89"/>
      <c r="C95" s="89"/>
      <c r="D95" s="89"/>
      <c r="E95" s="89"/>
      <c r="F95" s="89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89"/>
    </row>
    <row r="96" spans="1:39" ht="14.25">
      <c r="B96" s="89"/>
      <c r="C96" s="89"/>
      <c r="D96" s="89"/>
      <c r="E96" s="89"/>
      <c r="F96" s="89"/>
      <c r="G96" s="23"/>
      <c r="H96" s="23"/>
      <c r="I96" s="23"/>
      <c r="J96" s="23"/>
      <c r="K96" s="23"/>
      <c r="L96" s="23"/>
      <c r="M96" s="23"/>
      <c r="N96" s="23"/>
      <c r="O96" s="23"/>
      <c r="P96" s="23"/>
      <c r="Q96" s="89"/>
    </row>
    <row r="97" spans="2:17" ht="14.25">
      <c r="B97" s="89"/>
      <c r="C97" s="89"/>
      <c r="D97" s="89"/>
      <c r="E97" s="89"/>
      <c r="F97" s="89"/>
      <c r="H97" s="23"/>
      <c r="I97" s="23"/>
      <c r="J97" s="23"/>
      <c r="K97" s="23"/>
      <c r="L97" s="23"/>
      <c r="M97" s="23"/>
      <c r="N97" s="23"/>
      <c r="O97" s="23"/>
      <c r="P97" s="23"/>
      <c r="Q97" s="89"/>
    </row>
    <row r="98" spans="2:17" ht="14.25">
      <c r="B98" s="89"/>
      <c r="C98" s="89"/>
      <c r="D98" s="89"/>
      <c r="E98" s="89"/>
      <c r="F98" s="89"/>
      <c r="H98" s="23"/>
      <c r="I98" s="23"/>
      <c r="J98" s="23"/>
      <c r="K98" s="23"/>
      <c r="L98" s="23"/>
      <c r="M98" s="23"/>
      <c r="N98" s="23"/>
      <c r="O98" s="23"/>
      <c r="P98" s="23"/>
      <c r="Q98" s="89"/>
    </row>
    <row r="100" spans="2:17">
      <c r="B100" s="81" t="s">
        <v>196</v>
      </c>
      <c r="C100" s="81">
        <f>D9</f>
        <v>0</v>
      </c>
    </row>
    <row r="101" spans="2:17">
      <c r="B101" s="112" t="s">
        <v>198</v>
      </c>
      <c r="C101" s="81" t="str">
        <f>D11</f>
        <v/>
      </c>
    </row>
    <row r="102" spans="2:17">
      <c r="B102" s="112" t="s">
        <v>199</v>
      </c>
      <c r="C102" s="81" t="str">
        <f>D13</f>
        <v/>
      </c>
    </row>
    <row r="104" spans="2:17">
      <c r="B104" s="81" t="s">
        <v>197</v>
      </c>
      <c r="C104" s="113" t="str">
        <f t="shared" ref="C104:C125" si="7">C18</f>
        <v/>
      </c>
    </row>
    <row r="105" spans="2:17">
      <c r="C105" s="113" t="str">
        <f t="shared" si="7"/>
        <v/>
      </c>
    </row>
    <row r="106" spans="2:17">
      <c r="C106" s="113" t="str">
        <f t="shared" si="7"/>
        <v/>
      </c>
    </row>
    <row r="107" spans="2:17">
      <c r="C107" s="113" t="str">
        <f t="shared" si="7"/>
        <v/>
      </c>
    </row>
    <row r="108" spans="2:17">
      <c r="C108" s="113" t="str">
        <f t="shared" si="7"/>
        <v/>
      </c>
    </row>
    <row r="109" spans="2:17">
      <c r="C109" s="113" t="str">
        <f t="shared" si="7"/>
        <v/>
      </c>
    </row>
    <row r="110" spans="2:17">
      <c r="C110" s="113" t="str">
        <f t="shared" si="7"/>
        <v/>
      </c>
    </row>
    <row r="111" spans="2:17">
      <c r="C111" s="113" t="str">
        <f t="shared" si="7"/>
        <v/>
      </c>
    </row>
    <row r="112" spans="2:17">
      <c r="C112" s="113" t="str">
        <f t="shared" si="7"/>
        <v/>
      </c>
    </row>
    <row r="113" spans="3:3">
      <c r="C113" s="113" t="str">
        <f t="shared" si="7"/>
        <v/>
      </c>
    </row>
    <row r="114" spans="3:3">
      <c r="C114" s="113" t="str">
        <f t="shared" si="7"/>
        <v/>
      </c>
    </row>
    <row r="115" spans="3:3">
      <c r="C115" s="113" t="str">
        <f t="shared" si="7"/>
        <v/>
      </c>
    </row>
    <row r="116" spans="3:3">
      <c r="C116" s="113" t="str">
        <f t="shared" si="7"/>
        <v/>
      </c>
    </row>
    <row r="117" spans="3:3">
      <c r="C117" s="113" t="str">
        <f t="shared" si="7"/>
        <v/>
      </c>
    </row>
    <row r="118" spans="3:3">
      <c r="C118" s="113" t="str">
        <f t="shared" si="7"/>
        <v/>
      </c>
    </row>
    <row r="119" spans="3:3">
      <c r="C119" s="113" t="str">
        <f t="shared" si="7"/>
        <v/>
      </c>
    </row>
    <row r="120" spans="3:3">
      <c r="C120" s="113" t="str">
        <f t="shared" si="7"/>
        <v/>
      </c>
    </row>
    <row r="121" spans="3:3">
      <c r="C121" s="113" t="str">
        <f t="shared" si="7"/>
        <v/>
      </c>
    </row>
    <row r="122" spans="3:3">
      <c r="C122" s="113" t="str">
        <f t="shared" si="7"/>
        <v/>
      </c>
    </row>
    <row r="123" spans="3:3">
      <c r="C123" s="113" t="str">
        <f t="shared" si="7"/>
        <v/>
      </c>
    </row>
    <row r="124" spans="3:3">
      <c r="C124" s="113" t="str">
        <f t="shared" si="7"/>
        <v/>
      </c>
    </row>
    <row r="125" spans="3:3">
      <c r="C125" s="113" t="str">
        <f t="shared" si="7"/>
        <v/>
      </c>
    </row>
  </sheetData>
  <sheetProtection algorithmName="SHA-512" hashValue="8r29APNPdx6KPB/Y3H7DP7/sZTJ4pEsbYJDVBs8iWQtZuWxm3YjBUw0c+t5LBTcnlFurjpWW4bBZWW2LijrOqw==" saltValue="gDVTikJH7QXiNynXTRFXkg==" spinCount="100000" sheet="1" formatCells="0" selectLockedCells="1"/>
  <customSheetViews>
    <customSheetView guid="{86457F82-A62D-4BFE-B50F-60A7B0C8B811}" scale="130" hiddenColumns="1" topLeftCell="A4">
      <selection activeCell="I21" sqref="I21:J21"/>
      <rowBreaks count="1" manualBreakCount="1">
        <brk id="45" min="1" max="16" man="1"/>
      </rowBreaks>
      <pageMargins left="0.70866141732283472" right="0.70866141732283472" top="0.74803149606299213" bottom="0.74803149606299213" header="0.31496062992125984" footer="0.31496062992125984"/>
      <printOptions horizontalCentered="1" verticalCentered="1"/>
      <pageSetup paperSize="9" scale="89" orientation="portrait" blackAndWhite="1" r:id="rId1"/>
    </customSheetView>
  </customSheetViews>
  <mergeCells count="229">
    <mergeCell ref="AI5:AJ5"/>
    <mergeCell ref="B6:F6"/>
    <mergeCell ref="AF6:AG6"/>
    <mergeCell ref="AI6:AJ6"/>
    <mergeCell ref="C1:M3"/>
    <mergeCell ref="K5:Q5"/>
    <mergeCell ref="AF5:AG5"/>
    <mergeCell ref="AI13:AJ13"/>
    <mergeCell ref="AF7:AG7"/>
    <mergeCell ref="AI7:AJ7"/>
    <mergeCell ref="B9:C9"/>
    <mergeCell ref="D9:Q10"/>
    <mergeCell ref="AF9:AG9"/>
    <mergeCell ref="AI9:AJ9"/>
    <mergeCell ref="B10:C10"/>
    <mergeCell ref="AF10:AG10"/>
    <mergeCell ref="AI10:AJ10"/>
    <mergeCell ref="B11:C12"/>
    <mergeCell ref="D11:Q12"/>
    <mergeCell ref="AF11:AG11"/>
    <mergeCell ref="S1:W5"/>
    <mergeCell ref="AI14:AJ14"/>
    <mergeCell ref="B16:C16"/>
    <mergeCell ref="AF16:AG16"/>
    <mergeCell ref="AI16:AJ16"/>
    <mergeCell ref="AI11:AJ11"/>
    <mergeCell ref="AF12:AG12"/>
    <mergeCell ref="AI12:AJ12"/>
    <mergeCell ref="B13:C14"/>
    <mergeCell ref="D13:Q14"/>
    <mergeCell ref="AF13:AG13"/>
    <mergeCell ref="T14:AH15"/>
    <mergeCell ref="C18:H18"/>
    <mergeCell ref="I18:J18"/>
    <mergeCell ref="L18:M18"/>
    <mergeCell ref="O18:P18"/>
    <mergeCell ref="C17:H17"/>
    <mergeCell ref="I17:K17"/>
    <mergeCell ref="L17:N17"/>
    <mergeCell ref="O17:Q17"/>
    <mergeCell ref="C20:H20"/>
    <mergeCell ref="I20:J20"/>
    <mergeCell ref="L20:M20"/>
    <mergeCell ref="O20:P20"/>
    <mergeCell ref="C19:H19"/>
    <mergeCell ref="I19:J19"/>
    <mergeCell ref="L19:M19"/>
    <mergeCell ref="O19:P19"/>
    <mergeCell ref="C22:H22"/>
    <mergeCell ref="I22:J22"/>
    <mergeCell ref="L22:M22"/>
    <mergeCell ref="O22:P22"/>
    <mergeCell ref="C21:H21"/>
    <mergeCell ref="I21:J21"/>
    <mergeCell ref="L21:M21"/>
    <mergeCell ref="O21:P21"/>
    <mergeCell ref="C24:H24"/>
    <mergeCell ref="I24:J24"/>
    <mergeCell ref="L24:M24"/>
    <mergeCell ref="O24:P24"/>
    <mergeCell ref="C23:H23"/>
    <mergeCell ref="I23:J23"/>
    <mergeCell ref="L23:M23"/>
    <mergeCell ref="O23:P23"/>
    <mergeCell ref="C25:H25"/>
    <mergeCell ref="I25:J25"/>
    <mergeCell ref="L25:M25"/>
    <mergeCell ref="O25:P25"/>
    <mergeCell ref="C26:H26"/>
    <mergeCell ref="I26:J26"/>
    <mergeCell ref="L26:M26"/>
    <mergeCell ref="O26:P26"/>
    <mergeCell ref="I27:J27"/>
    <mergeCell ref="L27:M27"/>
    <mergeCell ref="O27:P27"/>
    <mergeCell ref="C27:H27"/>
    <mergeCell ref="C28:H28"/>
    <mergeCell ref="I28:J28"/>
    <mergeCell ref="L28:M28"/>
    <mergeCell ref="O28:P28"/>
    <mergeCell ref="C34:H34"/>
    <mergeCell ref="I34:J34"/>
    <mergeCell ref="C29:H29"/>
    <mergeCell ref="I29:J29"/>
    <mergeCell ref="L29:M29"/>
    <mergeCell ref="O29:P29"/>
    <mergeCell ref="O33:P33"/>
    <mergeCell ref="C30:H30"/>
    <mergeCell ref="I30:J30"/>
    <mergeCell ref="L30:M30"/>
    <mergeCell ref="O37:P37"/>
    <mergeCell ref="O36:P36"/>
    <mergeCell ref="I36:J36"/>
    <mergeCell ref="L36:M36"/>
    <mergeCell ref="I32:J32"/>
    <mergeCell ref="C35:H35"/>
    <mergeCell ref="I35:J35"/>
    <mergeCell ref="L35:M35"/>
    <mergeCell ref="O35:P35"/>
    <mergeCell ref="L33:M33"/>
    <mergeCell ref="C32:H32"/>
    <mergeCell ref="C40:G40"/>
    <mergeCell ref="C38:H38"/>
    <mergeCell ref="I38:J38"/>
    <mergeCell ref="L38:M38"/>
    <mergeCell ref="O30:P30"/>
    <mergeCell ref="C31:H31"/>
    <mergeCell ref="I31:J31"/>
    <mergeCell ref="L31:M31"/>
    <mergeCell ref="O31:P31"/>
    <mergeCell ref="C39:H39"/>
    <mergeCell ref="I39:J39"/>
    <mergeCell ref="L39:M39"/>
    <mergeCell ref="O39:P39"/>
    <mergeCell ref="C36:H36"/>
    <mergeCell ref="L34:M34"/>
    <mergeCell ref="O34:P34"/>
    <mergeCell ref="O38:P38"/>
    <mergeCell ref="C37:H37"/>
    <mergeCell ref="I37:J37"/>
    <mergeCell ref="L37:M37"/>
    <mergeCell ref="L32:M32"/>
    <mergeCell ref="O32:P32"/>
    <mergeCell ref="C33:H33"/>
    <mergeCell ref="I33:J33"/>
    <mergeCell ref="C46:M48"/>
    <mergeCell ref="K50:Q50"/>
    <mergeCell ref="B51:F51"/>
    <mergeCell ref="B54:C54"/>
    <mergeCell ref="D54:Q55"/>
    <mergeCell ref="B55:C55"/>
    <mergeCell ref="B56:C57"/>
    <mergeCell ref="D56:Q57"/>
    <mergeCell ref="B58:C59"/>
    <mergeCell ref="D58:Q59"/>
    <mergeCell ref="B61:C61"/>
    <mergeCell ref="C62:H62"/>
    <mergeCell ref="I62:K62"/>
    <mergeCell ref="L62:N62"/>
    <mergeCell ref="O62:Q62"/>
    <mergeCell ref="C63:H63"/>
    <mergeCell ref="I63:J63"/>
    <mergeCell ref="L63:M63"/>
    <mergeCell ref="O63:P63"/>
    <mergeCell ref="C64:H64"/>
    <mergeCell ref="I64:J64"/>
    <mergeCell ref="L64:M64"/>
    <mergeCell ref="O64:P64"/>
    <mergeCell ref="C65:H65"/>
    <mergeCell ref="I65:J65"/>
    <mergeCell ref="L65:M65"/>
    <mergeCell ref="O65:P65"/>
    <mergeCell ref="C66:H66"/>
    <mergeCell ref="I66:J66"/>
    <mergeCell ref="L66:M66"/>
    <mergeCell ref="O66:P66"/>
    <mergeCell ref="C67:H67"/>
    <mergeCell ref="I67:J67"/>
    <mergeCell ref="L67:M67"/>
    <mergeCell ref="O67:P67"/>
    <mergeCell ref="C68:H68"/>
    <mergeCell ref="I68:J68"/>
    <mergeCell ref="L68:M68"/>
    <mergeCell ref="O68:P68"/>
    <mergeCell ref="C69:H69"/>
    <mergeCell ref="I69:J69"/>
    <mergeCell ref="L69:M69"/>
    <mergeCell ref="O69:P69"/>
    <mergeCell ref="C70:H70"/>
    <mergeCell ref="I70:J70"/>
    <mergeCell ref="L70:M70"/>
    <mergeCell ref="O70:P70"/>
    <mergeCell ref="C71:H71"/>
    <mergeCell ref="I71:J71"/>
    <mergeCell ref="L71:M71"/>
    <mergeCell ref="O71:P71"/>
    <mergeCell ref="C72:H72"/>
    <mergeCell ref="I72:J72"/>
    <mergeCell ref="L72:M72"/>
    <mergeCell ref="O72:P72"/>
    <mergeCell ref="C73:H73"/>
    <mergeCell ref="I73:J73"/>
    <mergeCell ref="L73:M73"/>
    <mergeCell ref="O73:P73"/>
    <mergeCell ref="C74:H74"/>
    <mergeCell ref="I74:J74"/>
    <mergeCell ref="L74:M74"/>
    <mergeCell ref="O74:P74"/>
    <mergeCell ref="C75:H75"/>
    <mergeCell ref="I75:J75"/>
    <mergeCell ref="L75:M75"/>
    <mergeCell ref="O75:P75"/>
    <mergeCell ref="C76:H76"/>
    <mergeCell ref="I76:J76"/>
    <mergeCell ref="L76:M76"/>
    <mergeCell ref="O76:P76"/>
    <mergeCell ref="C77:H77"/>
    <mergeCell ref="I77:J77"/>
    <mergeCell ref="L77:M77"/>
    <mergeCell ref="O77:P77"/>
    <mergeCell ref="C78:H78"/>
    <mergeCell ref="I78:J78"/>
    <mergeCell ref="L78:M78"/>
    <mergeCell ref="O78:P78"/>
    <mergeCell ref="C79:H79"/>
    <mergeCell ref="I79:J79"/>
    <mergeCell ref="L79:M79"/>
    <mergeCell ref="O79:P79"/>
    <mergeCell ref="C80:H80"/>
    <mergeCell ref="I80:J80"/>
    <mergeCell ref="L80:M80"/>
    <mergeCell ref="O80:P80"/>
    <mergeCell ref="C81:H81"/>
    <mergeCell ref="I81:J81"/>
    <mergeCell ref="L81:M81"/>
    <mergeCell ref="O81:P81"/>
    <mergeCell ref="C82:H82"/>
    <mergeCell ref="I82:J82"/>
    <mergeCell ref="L82:M82"/>
    <mergeCell ref="O82:P82"/>
    <mergeCell ref="C85:G85"/>
    <mergeCell ref="C83:H83"/>
    <mergeCell ref="I83:J83"/>
    <mergeCell ref="L83:M83"/>
    <mergeCell ref="O83:P83"/>
    <mergeCell ref="C84:H84"/>
    <mergeCell ref="I84:J84"/>
    <mergeCell ref="L84:M84"/>
    <mergeCell ref="O84:P84"/>
  </mergeCells>
  <phoneticPr fontId="2"/>
  <conditionalFormatting sqref="O35:P39 O19:P29 C18:H39 K18:K39 N18:N39 Q18:Q39">
    <cfRule type="expression" dxfId="27" priority="28" stopIfTrue="1">
      <formula>_xlfn.ISFORMULA(C18)</formula>
    </cfRule>
  </conditionalFormatting>
  <conditionalFormatting sqref="I18:J39">
    <cfRule type="expression" dxfId="26" priority="26" stopIfTrue="1">
      <formula>_xlfn.ISFORMULA(I18)</formula>
    </cfRule>
  </conditionalFormatting>
  <conditionalFormatting sqref="O18:P18">
    <cfRule type="expression" dxfId="25" priority="25" stopIfTrue="1">
      <formula>_xlfn.ISFORMULA(O18)</formula>
    </cfRule>
  </conditionalFormatting>
  <conditionalFormatting sqref="O30:P34">
    <cfRule type="expression" dxfId="24" priority="19" stopIfTrue="1">
      <formula>_xlfn.ISFORMULA(O30)</formula>
    </cfRule>
  </conditionalFormatting>
  <conditionalFormatting sqref="K5:Q5">
    <cfRule type="expression" dxfId="23" priority="18" stopIfTrue="1">
      <formula>_xlfn.ISFORMULA($K$5)</formula>
    </cfRule>
  </conditionalFormatting>
  <conditionalFormatting sqref="B6:F6">
    <cfRule type="expression" dxfId="22" priority="17" stopIfTrue="1">
      <formula>_xlfn.ISFORMULA(B6)</formula>
    </cfRule>
  </conditionalFormatting>
  <conditionalFormatting sqref="D9:Q14">
    <cfRule type="expression" dxfId="21" priority="16" stopIfTrue="1">
      <formula>_xlfn.ISFORMULA(D9)</formula>
    </cfRule>
  </conditionalFormatting>
  <conditionalFormatting sqref="G6">
    <cfRule type="expression" dxfId="20" priority="15" stopIfTrue="1">
      <formula>_xlfn.ISFORMULA($G$6)</formula>
    </cfRule>
  </conditionalFormatting>
  <conditionalFormatting sqref="S1">
    <cfRule type="expression" dxfId="19" priority="4" stopIfTrue="1">
      <formula>$B$51=""</formula>
    </cfRule>
  </conditionalFormatting>
  <dataValidations count="2">
    <dataValidation type="list" allowBlank="1" showInputMessage="1" showErrorMessage="1" sqref="U45 U39:U42 AE13" xr:uid="{00000000-0002-0000-0200-000000000000}">
      <formula1>"Ｌ,ｍｌ,ｋｇ,g,m"</formula1>
    </dataValidation>
    <dataValidation type="list" allowBlank="1" showInputMessage="1" showErrorMessage="1" sqref="AB27:AB29 AH9:AH13 AI17 W39:W45 AB21:AB25" xr:uid="{00000000-0002-0000-0200-000001000000}">
      <formula1>"set,本,缶,袋,箱,巻,個"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3" orientation="portrait" blackAndWhite="1" r:id="rId2"/>
  <rowBreaks count="1" manualBreakCount="1">
    <brk id="45" min="1" max="16" man="1"/>
  </rowBreaks>
  <ignoredErrors>
    <ignoredError sqref="J18" unlockedFormula="1"/>
    <ignoredError sqref="T18" numberStoredAsText="1"/>
  </ignoredErrors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F5C5DF09-E8E2-4C26-B618-36092550C67B}">
            <xm:f>入力シート!$C$7=""</xm:f>
            <x14:dxf>
              <fill>
                <patternFill>
                  <bgColor theme="0" tint="-0.499984740745262"/>
                </patternFill>
              </fill>
            </x14:dxf>
          </x14:cfRule>
          <xm:sqref>B46:Q90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2">
    <tabColor theme="9" tint="0.59999389629810485"/>
  </sheetPr>
  <dimension ref="A1:X447"/>
  <sheetViews>
    <sheetView showGridLines="0" zoomScale="85" zoomScaleNormal="85" workbookViewId="0">
      <pane ySplit="2" topLeftCell="A3" activePane="bottomLeft" state="frozen"/>
      <selection pane="bottomLeft" activeCell="A3" sqref="A3"/>
    </sheetView>
  </sheetViews>
  <sheetFormatPr defaultColWidth="9" defaultRowHeight="14.25"/>
  <cols>
    <col min="1" max="1" width="4.25" style="17" customWidth="1"/>
    <col min="2" max="2" width="7.125" style="243" customWidth="1"/>
    <col min="3" max="3" width="14.5" style="244" hidden="1" customWidth="1"/>
    <col min="4" max="4" width="44.625" customWidth="1"/>
    <col min="5" max="5" width="5.125" customWidth="1"/>
    <col min="6" max="6" width="1.375" customWidth="1"/>
    <col min="7" max="7" width="4.5" customWidth="1"/>
    <col min="8" max="8" width="3.625" customWidth="1"/>
    <col min="9" max="9" width="3.125" customWidth="1"/>
    <col min="10" max="10" width="4.5" customWidth="1"/>
    <col min="11" max="11" width="3" customWidth="1"/>
    <col min="12" max="12" width="3.625" customWidth="1"/>
    <col min="13" max="13" width="4.5" customWidth="1"/>
    <col min="14" max="14" width="3.5" style="3" customWidth="1"/>
    <col min="15" max="24" width="3.5" style="1" customWidth="1"/>
    <col min="25" max="54" width="3.5" customWidth="1"/>
  </cols>
  <sheetData>
    <row r="1" spans="1:24" s="21" customFormat="1" ht="14.25" customHeight="1">
      <c r="A1" s="17"/>
      <c r="B1" s="237">
        <v>0</v>
      </c>
      <c r="C1" s="238">
        <v>1</v>
      </c>
      <c r="D1" s="21">
        <v>2</v>
      </c>
      <c r="E1" s="21">
        <v>3</v>
      </c>
      <c r="F1" s="21">
        <v>4</v>
      </c>
      <c r="G1" s="21">
        <v>5</v>
      </c>
      <c r="H1" s="21">
        <v>6</v>
      </c>
      <c r="I1" s="21">
        <v>7</v>
      </c>
      <c r="J1" s="21">
        <v>8</v>
      </c>
      <c r="K1" s="21">
        <v>9</v>
      </c>
      <c r="L1" s="21">
        <v>10</v>
      </c>
      <c r="M1" s="21">
        <v>11</v>
      </c>
      <c r="N1" s="18"/>
      <c r="O1" s="19"/>
      <c r="P1" s="19"/>
      <c r="Q1" s="19"/>
      <c r="R1" s="19"/>
      <c r="S1" s="19"/>
      <c r="T1" s="19"/>
      <c r="U1" s="19"/>
      <c r="V1" s="19"/>
      <c r="W1" s="20"/>
      <c r="X1" s="20"/>
    </row>
    <row r="2" spans="1:24" ht="22.5" customHeight="1">
      <c r="B2" s="239" t="s">
        <v>107</v>
      </c>
      <c r="C2" s="240" t="s">
        <v>324</v>
      </c>
      <c r="D2" s="152" t="s">
        <v>325</v>
      </c>
      <c r="E2" s="152" t="s">
        <v>326</v>
      </c>
      <c r="F2" s="152"/>
      <c r="G2" s="152"/>
      <c r="H2" s="152" t="s">
        <v>327</v>
      </c>
      <c r="I2" s="152"/>
      <c r="J2" s="152"/>
      <c r="K2" s="152" t="s">
        <v>328</v>
      </c>
      <c r="L2" s="152"/>
      <c r="M2" s="152"/>
      <c r="N2" s="4"/>
      <c r="O2" s="5"/>
      <c r="P2" s="5"/>
      <c r="Q2" s="5"/>
      <c r="R2" s="5"/>
      <c r="S2" s="5"/>
      <c r="T2" s="5"/>
      <c r="U2" s="5"/>
      <c r="V2" s="5"/>
    </row>
    <row r="3" spans="1:24" ht="20.25" customHeight="1">
      <c r="B3" s="241">
        <v>0</v>
      </c>
      <c r="C3" s="242">
        <v>1</v>
      </c>
      <c r="D3" s="155" t="s">
        <v>329</v>
      </c>
      <c r="E3" s="153"/>
      <c r="F3" s="153"/>
      <c r="G3" s="154"/>
      <c r="H3" s="153"/>
      <c r="I3" s="153"/>
      <c r="J3" s="154"/>
      <c r="K3" s="155"/>
      <c r="L3" s="155"/>
      <c r="M3" s="154"/>
    </row>
    <row r="4" spans="1:24" ht="20.100000000000001" customHeight="1">
      <c r="A4" s="17" t="s">
        <v>330</v>
      </c>
      <c r="B4" s="241">
        <v>1</v>
      </c>
      <c r="C4" s="242" t="s">
        <v>331</v>
      </c>
      <c r="D4" s="155" t="s">
        <v>332</v>
      </c>
      <c r="E4" s="153">
        <v>3</v>
      </c>
      <c r="F4" s="153"/>
      <c r="G4" s="154" t="s">
        <v>11</v>
      </c>
      <c r="H4" s="153"/>
      <c r="I4" s="153"/>
      <c r="J4" s="154" t="s">
        <v>12</v>
      </c>
      <c r="K4" s="155">
        <f t="shared" ref="K4:K36" si="0">E4*H4</f>
        <v>0</v>
      </c>
      <c r="L4" s="155"/>
      <c r="M4" s="154" t="str">
        <f t="shared" ref="M4:M36" si="1">IF(D4="","",G4)</f>
        <v>ｋｇ</v>
      </c>
    </row>
    <row r="5" spans="1:24" ht="20.100000000000001" customHeight="1">
      <c r="A5" s="17" t="s">
        <v>333</v>
      </c>
      <c r="B5" s="241">
        <v>2</v>
      </c>
      <c r="C5" s="242">
        <v>1156015003</v>
      </c>
      <c r="D5" s="155" t="s">
        <v>108</v>
      </c>
      <c r="E5" s="153">
        <v>3</v>
      </c>
      <c r="F5" s="153"/>
      <c r="G5" s="154" t="s">
        <v>11</v>
      </c>
      <c r="H5" s="153"/>
      <c r="I5" s="153"/>
      <c r="J5" s="154" t="s">
        <v>12</v>
      </c>
      <c r="K5" s="155">
        <f t="shared" si="0"/>
        <v>0</v>
      </c>
      <c r="L5" s="155"/>
      <c r="M5" s="154" t="str">
        <f t="shared" si="1"/>
        <v>ｋｇ</v>
      </c>
    </row>
    <row r="6" spans="1:24" ht="20.100000000000001" customHeight="1">
      <c r="A6" s="17" t="s">
        <v>334</v>
      </c>
      <c r="B6" s="241">
        <v>3</v>
      </c>
      <c r="C6" s="242">
        <v>1156090003</v>
      </c>
      <c r="D6" s="155" t="s">
        <v>109</v>
      </c>
      <c r="E6" s="153">
        <v>3</v>
      </c>
      <c r="F6" s="153"/>
      <c r="G6" s="154" t="s">
        <v>11</v>
      </c>
      <c r="H6" s="153"/>
      <c r="I6" s="153"/>
      <c r="J6" s="154" t="s">
        <v>12</v>
      </c>
      <c r="K6" s="155">
        <f t="shared" si="0"/>
        <v>0</v>
      </c>
      <c r="L6" s="155"/>
      <c r="M6" s="154" t="str">
        <f t="shared" si="1"/>
        <v>ｋｇ</v>
      </c>
    </row>
    <row r="7" spans="1:24" ht="20.100000000000001" customHeight="1">
      <c r="A7" s="17" t="s">
        <v>335</v>
      </c>
      <c r="B7" s="241">
        <v>4</v>
      </c>
      <c r="C7" s="242" t="s">
        <v>336</v>
      </c>
      <c r="D7" s="155" t="s">
        <v>110</v>
      </c>
      <c r="E7" s="153">
        <v>3</v>
      </c>
      <c r="F7" s="153"/>
      <c r="G7" s="154" t="s">
        <v>11</v>
      </c>
      <c r="H7" s="153"/>
      <c r="I7" s="153"/>
      <c r="J7" s="154" t="s">
        <v>12</v>
      </c>
      <c r="K7" s="155">
        <f t="shared" si="0"/>
        <v>0</v>
      </c>
      <c r="L7" s="155"/>
      <c r="M7" s="154" t="str">
        <f t="shared" si="1"/>
        <v>ｋｇ</v>
      </c>
      <c r="O7" s="2"/>
    </row>
    <row r="8" spans="1:24" ht="20.100000000000001" customHeight="1">
      <c r="A8" s="17" t="s">
        <v>337</v>
      </c>
      <c r="B8" s="241">
        <v>5</v>
      </c>
      <c r="C8" s="242">
        <v>1156190003</v>
      </c>
      <c r="D8" s="155" t="s">
        <v>311</v>
      </c>
      <c r="E8" s="153">
        <v>3</v>
      </c>
      <c r="F8" s="153"/>
      <c r="G8" s="154" t="s">
        <v>11</v>
      </c>
      <c r="H8" s="153"/>
      <c r="I8" s="153"/>
      <c r="J8" s="154" t="s">
        <v>12</v>
      </c>
      <c r="K8" s="155">
        <f t="shared" si="0"/>
        <v>0</v>
      </c>
      <c r="L8" s="155"/>
      <c r="M8" s="154" t="str">
        <f t="shared" si="1"/>
        <v>ｋｇ</v>
      </c>
    </row>
    <row r="9" spans="1:24" ht="20.100000000000001" customHeight="1">
      <c r="A9" s="17" t="s">
        <v>338</v>
      </c>
      <c r="B9" s="241">
        <v>6</v>
      </c>
      <c r="C9" s="242">
        <v>1156641003</v>
      </c>
      <c r="D9" s="155" t="s">
        <v>111</v>
      </c>
      <c r="E9" s="153">
        <v>3</v>
      </c>
      <c r="F9" s="153"/>
      <c r="G9" s="154" t="s">
        <v>11</v>
      </c>
      <c r="H9" s="153"/>
      <c r="I9" s="153"/>
      <c r="J9" s="154" t="s">
        <v>12</v>
      </c>
      <c r="K9" s="155">
        <f t="shared" si="0"/>
        <v>0</v>
      </c>
      <c r="L9" s="155"/>
      <c r="M9" s="154" t="str">
        <f t="shared" si="1"/>
        <v>ｋｇ</v>
      </c>
    </row>
    <row r="10" spans="1:24" ht="20.100000000000001" customHeight="1">
      <c r="A10" s="17" t="s">
        <v>339</v>
      </c>
      <c r="B10" s="241">
        <v>7</v>
      </c>
      <c r="C10" s="242" t="s">
        <v>340</v>
      </c>
      <c r="D10" s="155" t="s">
        <v>112</v>
      </c>
      <c r="E10" s="153">
        <v>3</v>
      </c>
      <c r="F10" s="153"/>
      <c r="G10" s="154" t="s">
        <v>11</v>
      </c>
      <c r="H10" s="153"/>
      <c r="I10" s="153"/>
      <c r="J10" s="154" t="s">
        <v>12</v>
      </c>
      <c r="K10" s="155">
        <f t="shared" si="0"/>
        <v>0</v>
      </c>
      <c r="L10" s="155"/>
      <c r="M10" s="154" t="str">
        <f t="shared" si="1"/>
        <v>ｋｇ</v>
      </c>
    </row>
    <row r="11" spans="1:24" ht="20.100000000000001" customHeight="1">
      <c r="A11" s="17" t="s">
        <v>341</v>
      </c>
      <c r="B11" s="241">
        <v>8</v>
      </c>
      <c r="C11" s="242">
        <v>1156063003</v>
      </c>
      <c r="D11" s="155" t="s">
        <v>113</v>
      </c>
      <c r="E11" s="153">
        <v>3</v>
      </c>
      <c r="F11" s="153"/>
      <c r="G11" s="154" t="s">
        <v>11</v>
      </c>
      <c r="H11" s="153"/>
      <c r="I11" s="153"/>
      <c r="J11" s="154" t="s">
        <v>12</v>
      </c>
      <c r="K11" s="155">
        <f t="shared" si="0"/>
        <v>0</v>
      </c>
      <c r="L11" s="155"/>
      <c r="M11" s="154" t="str">
        <f t="shared" si="1"/>
        <v>ｋｇ</v>
      </c>
    </row>
    <row r="12" spans="1:24" ht="20.100000000000001" customHeight="1">
      <c r="A12" s="17" t="s">
        <v>342</v>
      </c>
      <c r="B12" s="241">
        <v>9</v>
      </c>
      <c r="C12" s="242">
        <v>1156093003</v>
      </c>
      <c r="D12" s="155" t="s">
        <v>114</v>
      </c>
      <c r="E12" s="153">
        <v>3</v>
      </c>
      <c r="F12" s="153"/>
      <c r="G12" s="154" t="s">
        <v>11</v>
      </c>
      <c r="H12" s="153"/>
      <c r="I12" s="153"/>
      <c r="J12" s="154" t="s">
        <v>12</v>
      </c>
      <c r="K12" s="155">
        <f t="shared" si="0"/>
        <v>0</v>
      </c>
      <c r="L12" s="155"/>
      <c r="M12" s="154" t="str">
        <f t="shared" si="1"/>
        <v>ｋｇ</v>
      </c>
    </row>
    <row r="13" spans="1:24" ht="20.100000000000001" customHeight="1">
      <c r="B13" s="241">
        <v>10</v>
      </c>
      <c r="C13" s="242">
        <v>1156064003</v>
      </c>
      <c r="D13" s="155" t="s">
        <v>115</v>
      </c>
      <c r="E13" s="153">
        <v>3</v>
      </c>
      <c r="F13" s="153"/>
      <c r="G13" s="154" t="s">
        <v>11</v>
      </c>
      <c r="H13" s="153"/>
      <c r="I13" s="153"/>
      <c r="J13" s="154" t="s">
        <v>12</v>
      </c>
      <c r="K13" s="155">
        <f>E13*H13</f>
        <v>0</v>
      </c>
      <c r="L13" s="155"/>
      <c r="M13" s="154" t="str">
        <f>IF(D13="","",G13)</f>
        <v>ｋｇ</v>
      </c>
    </row>
    <row r="14" spans="1:24" ht="20.100000000000001" customHeight="1">
      <c r="A14" s="17" t="s">
        <v>343</v>
      </c>
      <c r="B14" s="241">
        <v>11</v>
      </c>
      <c r="C14" s="242" t="s">
        <v>344</v>
      </c>
      <c r="D14" s="155" t="s">
        <v>116</v>
      </c>
      <c r="E14" s="153">
        <v>3</v>
      </c>
      <c r="F14" s="153"/>
      <c r="G14" s="154" t="s">
        <v>11</v>
      </c>
      <c r="H14" s="153"/>
      <c r="I14" s="153"/>
      <c r="J14" s="154" t="s">
        <v>12</v>
      </c>
      <c r="K14" s="155">
        <f t="shared" si="0"/>
        <v>0</v>
      </c>
      <c r="L14" s="155"/>
      <c r="M14" s="154" t="str">
        <f t="shared" si="1"/>
        <v>ｋｇ</v>
      </c>
    </row>
    <row r="15" spans="1:24" ht="20.100000000000001" customHeight="1">
      <c r="A15" s="17" t="s">
        <v>345</v>
      </c>
      <c r="B15" s="241">
        <v>12</v>
      </c>
      <c r="C15" s="242">
        <v>1156045003</v>
      </c>
      <c r="D15" s="155" t="s">
        <v>117</v>
      </c>
      <c r="E15" s="153">
        <v>3</v>
      </c>
      <c r="F15" s="153"/>
      <c r="G15" s="154" t="s">
        <v>11</v>
      </c>
      <c r="H15" s="153"/>
      <c r="I15" s="153"/>
      <c r="J15" s="154" t="s">
        <v>12</v>
      </c>
      <c r="K15" s="155">
        <f t="shared" si="0"/>
        <v>0</v>
      </c>
      <c r="L15" s="155"/>
      <c r="M15" s="154" t="str">
        <f t="shared" si="1"/>
        <v>ｋｇ</v>
      </c>
    </row>
    <row r="16" spans="1:24" ht="20.100000000000001" customHeight="1">
      <c r="A16" s="17" t="s">
        <v>346</v>
      </c>
      <c r="B16" s="241">
        <v>13</v>
      </c>
      <c r="C16" s="242">
        <v>1156042003</v>
      </c>
      <c r="D16" s="155" t="s">
        <v>118</v>
      </c>
      <c r="E16" s="153">
        <v>3</v>
      </c>
      <c r="F16" s="153"/>
      <c r="G16" s="154" t="s">
        <v>11</v>
      </c>
      <c r="H16" s="153"/>
      <c r="I16" s="153"/>
      <c r="J16" s="154" t="s">
        <v>12</v>
      </c>
      <c r="K16" s="155">
        <f t="shared" si="0"/>
        <v>0</v>
      </c>
      <c r="L16" s="155"/>
      <c r="M16" s="154" t="str">
        <f t="shared" si="1"/>
        <v>ｋｇ</v>
      </c>
      <c r="O16" s="2"/>
      <c r="Q16" s="7"/>
      <c r="R16" s="7"/>
      <c r="S16" s="7"/>
      <c r="T16" s="7"/>
      <c r="U16" s="7"/>
      <c r="V16" s="7"/>
      <c r="W16" s="7"/>
      <c r="X16" s="7"/>
    </row>
    <row r="17" spans="1:16" ht="20.100000000000001" customHeight="1">
      <c r="A17" s="17" t="s">
        <v>347</v>
      </c>
      <c r="B17" s="241">
        <v>14</v>
      </c>
      <c r="C17" s="242" t="s">
        <v>348</v>
      </c>
      <c r="D17" s="155" t="s">
        <v>116</v>
      </c>
      <c r="E17" s="153">
        <v>6</v>
      </c>
      <c r="F17" s="153"/>
      <c r="G17" s="154" t="s">
        <v>11</v>
      </c>
      <c r="H17" s="153"/>
      <c r="I17" s="153"/>
      <c r="J17" s="154" t="s">
        <v>12</v>
      </c>
      <c r="K17" s="155">
        <f t="shared" si="0"/>
        <v>0</v>
      </c>
      <c r="L17" s="155"/>
      <c r="M17" s="154" t="str">
        <f t="shared" si="1"/>
        <v>ｋｇ</v>
      </c>
    </row>
    <row r="18" spans="1:16" ht="20.100000000000001" customHeight="1">
      <c r="A18" s="17" t="s">
        <v>349</v>
      </c>
      <c r="B18" s="241">
        <v>15</v>
      </c>
      <c r="C18" s="242">
        <v>1156045006</v>
      </c>
      <c r="D18" s="155" t="s">
        <v>117</v>
      </c>
      <c r="E18" s="153">
        <v>6</v>
      </c>
      <c r="F18" s="153"/>
      <c r="G18" s="154" t="s">
        <v>11</v>
      </c>
      <c r="H18" s="153"/>
      <c r="I18" s="153"/>
      <c r="J18" s="154" t="s">
        <v>12</v>
      </c>
      <c r="K18" s="155">
        <f t="shared" si="0"/>
        <v>0</v>
      </c>
      <c r="L18" s="155"/>
      <c r="M18" s="154" t="str">
        <f t="shared" si="1"/>
        <v>ｋｇ</v>
      </c>
    </row>
    <row r="19" spans="1:16" ht="20.100000000000001" customHeight="1">
      <c r="A19" s="17" t="s">
        <v>350</v>
      </c>
      <c r="B19" s="241">
        <v>16</v>
      </c>
      <c r="C19" s="242">
        <v>1156182006</v>
      </c>
      <c r="D19" s="155" t="s">
        <v>118</v>
      </c>
      <c r="E19" s="153">
        <v>6</v>
      </c>
      <c r="F19" s="153"/>
      <c r="G19" s="154" t="s">
        <v>11</v>
      </c>
      <c r="H19" s="153"/>
      <c r="I19" s="153"/>
      <c r="J19" s="154" t="s">
        <v>12</v>
      </c>
      <c r="K19" s="155">
        <f t="shared" si="0"/>
        <v>0</v>
      </c>
      <c r="L19" s="155"/>
      <c r="M19" s="154" t="str">
        <f t="shared" si="1"/>
        <v>ｋｇ</v>
      </c>
      <c r="O19" s="2"/>
      <c r="P19" s="7"/>
    </row>
    <row r="20" spans="1:16" ht="20.100000000000001" customHeight="1">
      <c r="B20" s="241">
        <v>17</v>
      </c>
      <c r="C20" s="242">
        <v>1156195006</v>
      </c>
      <c r="D20" s="155" t="s">
        <v>119</v>
      </c>
      <c r="E20" s="153">
        <v>6</v>
      </c>
      <c r="F20" s="153"/>
      <c r="G20" s="154" t="s">
        <v>11</v>
      </c>
      <c r="H20" s="153"/>
      <c r="I20" s="153"/>
      <c r="J20" s="154" t="s">
        <v>12</v>
      </c>
      <c r="K20" s="155">
        <f>E20*H20</f>
        <v>0</v>
      </c>
      <c r="L20" s="155"/>
      <c r="M20" s="154" t="str">
        <f>IF(D20="","",G20)</f>
        <v>ｋｇ</v>
      </c>
      <c r="O20" s="2"/>
      <c r="P20" s="7"/>
    </row>
    <row r="21" spans="1:16" ht="20.100000000000001" customHeight="1">
      <c r="A21" s="17" t="s">
        <v>351</v>
      </c>
      <c r="B21" s="241">
        <v>18</v>
      </c>
      <c r="C21" s="242">
        <v>1156442410</v>
      </c>
      <c r="D21" s="155" t="s">
        <v>120</v>
      </c>
      <c r="E21" s="153">
        <v>10</v>
      </c>
      <c r="F21" s="153"/>
      <c r="G21" s="154" t="s">
        <v>11</v>
      </c>
      <c r="H21" s="153"/>
      <c r="I21" s="153"/>
      <c r="J21" s="154" t="s">
        <v>12</v>
      </c>
      <c r="K21" s="155">
        <f t="shared" si="0"/>
        <v>0</v>
      </c>
      <c r="L21" s="155"/>
      <c r="M21" s="154" t="str">
        <f t="shared" si="1"/>
        <v>ｋｇ</v>
      </c>
    </row>
    <row r="22" spans="1:16" ht="20.100000000000001" customHeight="1">
      <c r="A22" s="17" t="s">
        <v>352</v>
      </c>
      <c r="B22" s="241">
        <v>19</v>
      </c>
      <c r="C22" s="242" t="s">
        <v>353</v>
      </c>
      <c r="D22" s="155" t="s">
        <v>121</v>
      </c>
      <c r="E22" s="153">
        <v>15</v>
      </c>
      <c r="F22" s="153"/>
      <c r="G22" s="154" t="s">
        <v>11</v>
      </c>
      <c r="H22" s="153"/>
      <c r="I22" s="153"/>
      <c r="J22" s="154" t="s">
        <v>12</v>
      </c>
      <c r="K22" s="155">
        <f t="shared" si="0"/>
        <v>0</v>
      </c>
      <c r="L22" s="155"/>
      <c r="M22" s="154" t="str">
        <f t="shared" si="1"/>
        <v>ｋｇ</v>
      </c>
    </row>
    <row r="23" spans="1:16" ht="20.100000000000001" customHeight="1">
      <c r="A23" s="17" t="s">
        <v>354</v>
      </c>
      <c r="B23" s="241">
        <v>20</v>
      </c>
      <c r="C23" s="242">
        <v>1157021015</v>
      </c>
      <c r="D23" s="155" t="s">
        <v>122</v>
      </c>
      <c r="E23" s="153">
        <v>15</v>
      </c>
      <c r="F23" s="153"/>
      <c r="G23" s="154" t="s">
        <v>11</v>
      </c>
      <c r="H23" s="153"/>
      <c r="I23" s="153"/>
      <c r="J23" s="154" t="s">
        <v>12</v>
      </c>
      <c r="K23" s="155">
        <f t="shared" si="0"/>
        <v>0</v>
      </c>
      <c r="L23" s="155"/>
      <c r="M23" s="154" t="str">
        <f t="shared" si="1"/>
        <v>ｋｇ</v>
      </c>
    </row>
    <row r="24" spans="1:16" ht="20.100000000000001" customHeight="1">
      <c r="A24" s="17" t="s">
        <v>355</v>
      </c>
      <c r="B24" s="241">
        <v>21</v>
      </c>
      <c r="C24" s="242">
        <v>1157027015</v>
      </c>
      <c r="D24" s="155" t="s">
        <v>124</v>
      </c>
      <c r="E24" s="153">
        <v>15</v>
      </c>
      <c r="F24" s="153"/>
      <c r="G24" s="154" t="s">
        <v>11</v>
      </c>
      <c r="H24" s="153"/>
      <c r="I24" s="153"/>
      <c r="J24" s="154" t="s">
        <v>12</v>
      </c>
      <c r="K24" s="155">
        <f t="shared" si="0"/>
        <v>0</v>
      </c>
      <c r="L24" s="155"/>
      <c r="M24" s="154" t="str">
        <f t="shared" si="1"/>
        <v>ｋｇ</v>
      </c>
      <c r="O24" s="2"/>
    </row>
    <row r="25" spans="1:16" ht="20.100000000000001" customHeight="1">
      <c r="A25" s="17" t="s">
        <v>356</v>
      </c>
      <c r="B25" s="241">
        <v>22</v>
      </c>
      <c r="C25" s="242">
        <v>1157414015</v>
      </c>
      <c r="D25" s="155" t="s">
        <v>125</v>
      </c>
      <c r="E25" s="153">
        <v>15</v>
      </c>
      <c r="F25" s="153"/>
      <c r="G25" s="154" t="s">
        <v>11</v>
      </c>
      <c r="H25" s="153"/>
      <c r="I25" s="153"/>
      <c r="J25" s="154" t="s">
        <v>16</v>
      </c>
      <c r="K25" s="155">
        <f t="shared" si="0"/>
        <v>0</v>
      </c>
      <c r="L25" s="155"/>
      <c r="M25" s="154" t="str">
        <f t="shared" si="1"/>
        <v>ｋｇ</v>
      </c>
    </row>
    <row r="26" spans="1:16" ht="20.100000000000001" customHeight="1">
      <c r="A26" s="17" t="s">
        <v>357</v>
      </c>
      <c r="B26" s="241">
        <v>23</v>
      </c>
      <c r="C26" s="242" t="s">
        <v>358</v>
      </c>
      <c r="D26" s="155" t="s">
        <v>126</v>
      </c>
      <c r="E26" s="153">
        <v>15</v>
      </c>
      <c r="F26" s="153"/>
      <c r="G26" s="154" t="s">
        <v>11</v>
      </c>
      <c r="H26" s="153"/>
      <c r="I26" s="153"/>
      <c r="J26" s="154" t="s">
        <v>12</v>
      </c>
      <c r="K26" s="155">
        <f t="shared" si="0"/>
        <v>0</v>
      </c>
      <c r="L26" s="155"/>
      <c r="M26" s="154" t="str">
        <f t="shared" si="1"/>
        <v>ｋｇ</v>
      </c>
    </row>
    <row r="27" spans="1:16" ht="20.100000000000001" customHeight="1">
      <c r="A27" s="17" t="s">
        <v>359</v>
      </c>
      <c r="B27" s="241">
        <v>24</v>
      </c>
      <c r="C27" s="242">
        <v>1157096015</v>
      </c>
      <c r="D27" s="155" t="s">
        <v>127</v>
      </c>
      <c r="E27" s="153">
        <v>15</v>
      </c>
      <c r="F27" s="153"/>
      <c r="G27" s="154" t="s">
        <v>11</v>
      </c>
      <c r="H27" s="153"/>
      <c r="I27" s="153"/>
      <c r="J27" s="154" t="s">
        <v>12</v>
      </c>
      <c r="K27" s="155">
        <f t="shared" si="0"/>
        <v>0</v>
      </c>
      <c r="L27" s="155"/>
      <c r="M27" s="154" t="str">
        <f t="shared" si="1"/>
        <v>ｋｇ</v>
      </c>
    </row>
    <row r="28" spans="1:16" ht="20.100000000000001" customHeight="1">
      <c r="A28" s="17" t="s">
        <v>360</v>
      </c>
      <c r="B28" s="241">
        <v>25</v>
      </c>
      <c r="C28" s="242">
        <v>1157099015</v>
      </c>
      <c r="D28" s="155" t="s">
        <v>128</v>
      </c>
      <c r="E28" s="153">
        <v>15</v>
      </c>
      <c r="F28" s="153"/>
      <c r="G28" s="154" t="s">
        <v>11</v>
      </c>
      <c r="H28" s="153"/>
      <c r="I28" s="153"/>
      <c r="J28" s="154" t="s">
        <v>12</v>
      </c>
      <c r="K28" s="155">
        <f t="shared" si="0"/>
        <v>0</v>
      </c>
      <c r="L28" s="155"/>
      <c r="M28" s="154" t="str">
        <f t="shared" si="1"/>
        <v>ｋｇ</v>
      </c>
    </row>
    <row r="29" spans="1:16" ht="20.100000000000001" customHeight="1">
      <c r="A29" s="17" t="s">
        <v>361</v>
      </c>
      <c r="B29" s="241">
        <v>26</v>
      </c>
      <c r="C29" s="242">
        <v>1156623004</v>
      </c>
      <c r="D29" s="155" t="s">
        <v>129</v>
      </c>
      <c r="E29" s="153">
        <v>4</v>
      </c>
      <c r="F29" s="153"/>
      <c r="G29" s="154" t="s">
        <v>11</v>
      </c>
      <c r="H29" s="153"/>
      <c r="I29" s="153"/>
      <c r="J29" s="154" t="s">
        <v>12</v>
      </c>
      <c r="K29" s="155">
        <f t="shared" si="0"/>
        <v>0</v>
      </c>
      <c r="L29" s="155"/>
      <c r="M29" s="154" t="str">
        <f t="shared" si="1"/>
        <v>ｋｇ</v>
      </c>
    </row>
    <row r="30" spans="1:16" ht="20.100000000000001" customHeight="1">
      <c r="A30" s="17" t="s">
        <v>362</v>
      </c>
      <c r="B30" s="241">
        <v>27</v>
      </c>
      <c r="C30" s="242" t="s">
        <v>363</v>
      </c>
      <c r="D30" s="155" t="s">
        <v>130</v>
      </c>
      <c r="E30" s="153">
        <v>15</v>
      </c>
      <c r="F30" s="153"/>
      <c r="G30" s="154" t="s">
        <v>11</v>
      </c>
      <c r="H30" s="153"/>
      <c r="I30" s="153"/>
      <c r="J30" s="154" t="s">
        <v>12</v>
      </c>
      <c r="K30" s="155">
        <f t="shared" si="0"/>
        <v>0</v>
      </c>
      <c r="L30" s="155"/>
      <c r="M30" s="154" t="str">
        <f t="shared" si="1"/>
        <v>ｋｇ</v>
      </c>
    </row>
    <row r="31" spans="1:16" ht="20.100000000000001" customHeight="1">
      <c r="A31" s="17" t="s">
        <v>364</v>
      </c>
      <c r="B31" s="241">
        <v>28</v>
      </c>
      <c r="C31" s="242">
        <v>1157078415</v>
      </c>
      <c r="D31" s="155" t="s">
        <v>131</v>
      </c>
      <c r="E31" s="153">
        <v>15</v>
      </c>
      <c r="F31" s="153"/>
      <c r="G31" s="154" t="s">
        <v>11</v>
      </c>
      <c r="H31" s="153"/>
      <c r="I31" s="153"/>
      <c r="J31" s="154" t="s">
        <v>12</v>
      </c>
      <c r="K31" s="155">
        <f t="shared" si="0"/>
        <v>0</v>
      </c>
      <c r="L31" s="155"/>
      <c r="M31" s="154" t="str">
        <f t="shared" si="1"/>
        <v>ｋｇ</v>
      </c>
    </row>
    <row r="32" spans="1:16" ht="20.100000000000001" customHeight="1">
      <c r="A32" s="17" t="s">
        <v>365</v>
      </c>
      <c r="B32" s="241">
        <v>29</v>
      </c>
      <c r="C32" s="242">
        <v>1157108415</v>
      </c>
      <c r="D32" s="155" t="s">
        <v>132</v>
      </c>
      <c r="E32" s="153">
        <v>15</v>
      </c>
      <c r="F32" s="153"/>
      <c r="G32" s="154" t="s">
        <v>11</v>
      </c>
      <c r="H32" s="153"/>
      <c r="I32" s="153"/>
      <c r="J32" s="154" t="s">
        <v>12</v>
      </c>
      <c r="K32" s="155">
        <f t="shared" si="0"/>
        <v>0</v>
      </c>
      <c r="L32" s="155"/>
      <c r="M32" s="154" t="str">
        <f t="shared" si="1"/>
        <v>ｋｇ</v>
      </c>
    </row>
    <row r="33" spans="1:13" ht="20.100000000000001" customHeight="1">
      <c r="A33" s="17" t="s">
        <v>366</v>
      </c>
      <c r="B33" s="241">
        <v>30</v>
      </c>
      <c r="C33" s="242">
        <v>1157111003</v>
      </c>
      <c r="D33" s="155" t="s">
        <v>133</v>
      </c>
      <c r="E33" s="153">
        <v>3</v>
      </c>
      <c r="F33" s="153"/>
      <c r="G33" s="154" t="s">
        <v>11</v>
      </c>
      <c r="H33" s="153"/>
      <c r="I33" s="153"/>
      <c r="J33" s="154" t="s">
        <v>12</v>
      </c>
      <c r="K33" s="155">
        <f t="shared" si="0"/>
        <v>0</v>
      </c>
      <c r="L33" s="155"/>
      <c r="M33" s="154" t="str">
        <f t="shared" si="1"/>
        <v>ｋｇ</v>
      </c>
    </row>
    <row r="34" spans="1:13" ht="20.100000000000001" customHeight="1">
      <c r="A34" s="17" t="s">
        <v>367</v>
      </c>
      <c r="B34" s="241">
        <v>31</v>
      </c>
      <c r="C34" s="242">
        <v>1157138003</v>
      </c>
      <c r="D34" s="155" t="s">
        <v>134</v>
      </c>
      <c r="E34" s="153">
        <v>3</v>
      </c>
      <c r="F34" s="153"/>
      <c r="G34" s="154" t="s">
        <v>11</v>
      </c>
      <c r="H34" s="153"/>
      <c r="I34" s="153"/>
      <c r="J34" s="154" t="s">
        <v>12</v>
      </c>
      <c r="K34" s="155">
        <f t="shared" si="0"/>
        <v>0</v>
      </c>
      <c r="L34" s="155"/>
      <c r="M34" s="154" t="str">
        <f t="shared" si="1"/>
        <v>ｋｇ</v>
      </c>
    </row>
    <row r="35" spans="1:13" ht="20.100000000000001" customHeight="1">
      <c r="A35" s="17" t="s">
        <v>368</v>
      </c>
      <c r="B35" s="241">
        <v>32</v>
      </c>
      <c r="C35" s="242">
        <v>1157527108</v>
      </c>
      <c r="D35" s="155" t="s">
        <v>135</v>
      </c>
      <c r="E35" s="153">
        <v>6</v>
      </c>
      <c r="F35" s="153"/>
      <c r="G35" s="154" t="s">
        <v>11</v>
      </c>
      <c r="H35" s="153"/>
      <c r="I35" s="153"/>
      <c r="J35" s="154" t="s">
        <v>12</v>
      </c>
      <c r="K35" s="155">
        <f t="shared" si="0"/>
        <v>0</v>
      </c>
      <c r="L35" s="155"/>
      <c r="M35" s="154" t="str">
        <f t="shared" si="1"/>
        <v>ｋｇ</v>
      </c>
    </row>
    <row r="36" spans="1:13" ht="20.100000000000001" customHeight="1">
      <c r="A36" s="17" t="s">
        <v>369</v>
      </c>
      <c r="B36" s="241">
        <v>33</v>
      </c>
      <c r="C36" s="242">
        <v>1156534250</v>
      </c>
      <c r="D36" s="155" t="s">
        <v>136</v>
      </c>
      <c r="E36" s="153">
        <v>500</v>
      </c>
      <c r="F36" s="153"/>
      <c r="G36" s="154" t="s">
        <v>23</v>
      </c>
      <c r="H36" s="153"/>
      <c r="I36" s="153"/>
      <c r="J36" s="154" t="s">
        <v>18</v>
      </c>
      <c r="K36" s="155">
        <f t="shared" si="0"/>
        <v>0</v>
      </c>
      <c r="L36" s="155"/>
      <c r="M36" s="154" t="str">
        <f t="shared" si="1"/>
        <v>ｇ</v>
      </c>
    </row>
    <row r="37" spans="1:13" ht="20.100000000000001" customHeight="1">
      <c r="A37" s="17" t="s">
        <v>370</v>
      </c>
      <c r="B37" s="241">
        <v>34</v>
      </c>
      <c r="C37" s="242">
        <v>1371707000</v>
      </c>
      <c r="D37" s="155" t="s">
        <v>137</v>
      </c>
      <c r="E37" s="153"/>
      <c r="F37" s="153"/>
      <c r="G37" s="154"/>
      <c r="H37" s="153"/>
      <c r="I37" s="153"/>
      <c r="J37" s="154"/>
      <c r="K37" s="155">
        <f>IF(A37="","",E37*H37)</f>
        <v>0</v>
      </c>
      <c r="L37" s="155"/>
      <c r="M37" s="154" t="s">
        <v>247</v>
      </c>
    </row>
    <row r="38" spans="1:13" ht="20.100000000000001" customHeight="1">
      <c r="A38" s="17" t="s">
        <v>371</v>
      </c>
      <c r="B38" s="241">
        <v>35</v>
      </c>
      <c r="C38" s="242">
        <v>1154092333</v>
      </c>
      <c r="D38" s="155" t="s">
        <v>138</v>
      </c>
      <c r="E38" s="153">
        <v>333</v>
      </c>
      <c r="F38" s="153"/>
      <c r="G38" s="154" t="s">
        <v>14</v>
      </c>
      <c r="H38" s="153"/>
      <c r="I38" s="153"/>
      <c r="J38" s="154" t="s">
        <v>15</v>
      </c>
      <c r="K38" s="155">
        <f t="shared" ref="K38:K101" si="2">E38*H38</f>
        <v>0</v>
      </c>
      <c r="L38" s="155"/>
      <c r="M38" s="154" t="str">
        <f t="shared" ref="M38:M101" si="3">IF(D38="","",G38)</f>
        <v>ｍｌ</v>
      </c>
    </row>
    <row r="39" spans="1:13" ht="20.100000000000001" customHeight="1">
      <c r="B39" s="241">
        <v>36</v>
      </c>
      <c r="C39" s="242">
        <v>1154126333</v>
      </c>
      <c r="D39" s="155" t="s">
        <v>139</v>
      </c>
      <c r="E39" s="153">
        <v>333</v>
      </c>
      <c r="F39" s="153"/>
      <c r="G39" s="154" t="s">
        <v>14</v>
      </c>
      <c r="H39" s="153"/>
      <c r="I39" s="153"/>
      <c r="J39" s="154" t="s">
        <v>15</v>
      </c>
      <c r="K39" s="155">
        <f>E39*H39</f>
        <v>0</v>
      </c>
      <c r="L39" s="155"/>
      <c r="M39" s="154" t="str">
        <f>IF(D39="","",G39)</f>
        <v>ｍｌ</v>
      </c>
    </row>
    <row r="40" spans="1:13" ht="20.100000000000001" customHeight="1">
      <c r="A40" s="17" t="s">
        <v>372</v>
      </c>
      <c r="B40" s="241">
        <v>37</v>
      </c>
      <c r="C40" s="242">
        <v>1156555333</v>
      </c>
      <c r="D40" s="155" t="s">
        <v>140</v>
      </c>
      <c r="E40" s="153">
        <v>333</v>
      </c>
      <c r="F40" s="153"/>
      <c r="G40" s="154" t="s">
        <v>14</v>
      </c>
      <c r="H40" s="153"/>
      <c r="I40" s="153"/>
      <c r="J40" s="154" t="s">
        <v>15</v>
      </c>
      <c r="K40" s="155">
        <f t="shared" si="2"/>
        <v>0</v>
      </c>
      <c r="L40" s="155"/>
      <c r="M40" s="154" t="str">
        <f t="shared" si="3"/>
        <v>ｍｌ</v>
      </c>
    </row>
    <row r="41" spans="1:13" ht="20.100000000000001" customHeight="1">
      <c r="A41" s="17" t="s">
        <v>373</v>
      </c>
      <c r="B41" s="241">
        <v>38</v>
      </c>
      <c r="C41" s="242" t="s">
        <v>374</v>
      </c>
      <c r="D41" s="155" t="s">
        <v>312</v>
      </c>
      <c r="E41" s="153">
        <v>2</v>
      </c>
      <c r="F41" s="153"/>
      <c r="G41" s="154" t="s">
        <v>11</v>
      </c>
      <c r="H41" s="153"/>
      <c r="I41" s="153"/>
      <c r="J41" s="154" t="s">
        <v>15</v>
      </c>
      <c r="K41" s="155">
        <f t="shared" si="2"/>
        <v>0</v>
      </c>
      <c r="L41" s="155"/>
      <c r="M41" s="154" t="str">
        <f t="shared" si="3"/>
        <v>ｋｇ</v>
      </c>
    </row>
    <row r="42" spans="1:13" ht="20.100000000000001" customHeight="1">
      <c r="A42" s="17" t="s">
        <v>375</v>
      </c>
      <c r="B42" s="241">
        <v>39</v>
      </c>
      <c r="C42" s="242">
        <v>1160027002</v>
      </c>
      <c r="D42" s="155" t="s">
        <v>376</v>
      </c>
      <c r="E42" s="153">
        <v>2</v>
      </c>
      <c r="F42" s="153"/>
      <c r="G42" s="154" t="s">
        <v>11</v>
      </c>
      <c r="H42" s="153"/>
      <c r="I42" s="153"/>
      <c r="J42" s="154" t="s">
        <v>15</v>
      </c>
      <c r="K42" s="155">
        <f t="shared" si="2"/>
        <v>0</v>
      </c>
      <c r="L42" s="155"/>
      <c r="M42" s="154" t="str">
        <f t="shared" si="3"/>
        <v>ｋｇ</v>
      </c>
    </row>
    <row r="43" spans="1:13" ht="20.100000000000001" customHeight="1">
      <c r="A43" s="17" t="s">
        <v>377</v>
      </c>
      <c r="B43" s="241">
        <v>40</v>
      </c>
      <c r="C43" s="242">
        <v>1160029002</v>
      </c>
      <c r="D43" s="155" t="s">
        <v>378</v>
      </c>
      <c r="E43" s="153">
        <v>2</v>
      </c>
      <c r="F43" s="153"/>
      <c r="G43" s="154" t="s">
        <v>11</v>
      </c>
      <c r="H43" s="153"/>
      <c r="I43" s="153"/>
      <c r="J43" s="154" t="s">
        <v>15</v>
      </c>
      <c r="K43" s="155">
        <f t="shared" si="2"/>
        <v>0</v>
      </c>
      <c r="L43" s="155"/>
      <c r="M43" s="154" t="str">
        <f t="shared" si="3"/>
        <v>ｋｇ</v>
      </c>
    </row>
    <row r="44" spans="1:13" ht="20.100000000000001" customHeight="1">
      <c r="A44" s="17" t="s">
        <v>379</v>
      </c>
      <c r="B44" s="241">
        <v>41</v>
      </c>
      <c r="C44" s="242">
        <v>1160024002</v>
      </c>
      <c r="D44" s="155" t="s">
        <v>380</v>
      </c>
      <c r="E44" s="153">
        <v>2</v>
      </c>
      <c r="F44" s="153"/>
      <c r="G44" s="154" t="s">
        <v>11</v>
      </c>
      <c r="H44" s="153"/>
      <c r="I44" s="153"/>
      <c r="J44" s="154" t="s">
        <v>15</v>
      </c>
      <c r="K44" s="155">
        <f t="shared" si="2"/>
        <v>0</v>
      </c>
      <c r="L44" s="155"/>
      <c r="M44" s="154" t="str">
        <f t="shared" si="3"/>
        <v>ｋｇ</v>
      </c>
    </row>
    <row r="45" spans="1:13" ht="20.100000000000001" customHeight="1">
      <c r="A45" s="17" t="s">
        <v>381</v>
      </c>
      <c r="B45" s="241">
        <v>42</v>
      </c>
      <c r="C45" s="242">
        <v>1160025002</v>
      </c>
      <c r="D45" s="155" t="s">
        <v>382</v>
      </c>
      <c r="E45" s="153">
        <v>2</v>
      </c>
      <c r="F45" s="153"/>
      <c r="G45" s="154" t="s">
        <v>11</v>
      </c>
      <c r="H45" s="153"/>
      <c r="I45" s="153"/>
      <c r="J45" s="154" t="s">
        <v>15</v>
      </c>
      <c r="K45" s="155">
        <f>E45*H45</f>
        <v>0</v>
      </c>
      <c r="L45" s="155"/>
      <c r="M45" s="154" t="str">
        <f t="shared" si="3"/>
        <v>ｋｇ</v>
      </c>
    </row>
    <row r="46" spans="1:13" ht="20.100000000000001" customHeight="1">
      <c r="A46" s="17" t="s">
        <v>383</v>
      </c>
      <c r="B46" s="241">
        <v>43</v>
      </c>
      <c r="C46" s="242">
        <v>1160028002</v>
      </c>
      <c r="D46" s="155" t="s">
        <v>384</v>
      </c>
      <c r="E46" s="153">
        <v>2</v>
      </c>
      <c r="F46" s="153"/>
      <c r="G46" s="154" t="s">
        <v>11</v>
      </c>
      <c r="H46" s="153"/>
      <c r="I46" s="153"/>
      <c r="J46" s="154" t="s">
        <v>15</v>
      </c>
      <c r="K46" s="155">
        <f t="shared" si="2"/>
        <v>0</v>
      </c>
      <c r="L46" s="155"/>
      <c r="M46" s="154" t="str">
        <f t="shared" si="3"/>
        <v>ｋｇ</v>
      </c>
    </row>
    <row r="47" spans="1:13" ht="20.100000000000001" customHeight="1">
      <c r="A47" s="17" t="s">
        <v>385</v>
      </c>
      <c r="B47" s="241">
        <v>44</v>
      </c>
      <c r="C47" s="242">
        <v>1156892010</v>
      </c>
      <c r="D47" s="155" t="s">
        <v>141</v>
      </c>
      <c r="E47" s="153">
        <v>10</v>
      </c>
      <c r="F47" s="153"/>
      <c r="G47" s="154" t="s">
        <v>11</v>
      </c>
      <c r="H47" s="153"/>
      <c r="I47" s="153"/>
      <c r="J47" s="154" t="s">
        <v>18</v>
      </c>
      <c r="K47" s="155">
        <f t="shared" si="2"/>
        <v>0</v>
      </c>
      <c r="L47" s="155"/>
      <c r="M47" s="154" t="str">
        <f t="shared" si="3"/>
        <v>ｋｇ</v>
      </c>
    </row>
    <row r="48" spans="1:13" ht="20.100000000000001" customHeight="1">
      <c r="A48" s="17" t="s">
        <v>386</v>
      </c>
      <c r="B48" s="241">
        <v>45</v>
      </c>
      <c r="C48" s="242">
        <v>1156965104</v>
      </c>
      <c r="D48" s="155" t="s">
        <v>142</v>
      </c>
      <c r="E48" s="153">
        <v>4</v>
      </c>
      <c r="F48" s="153"/>
      <c r="G48" s="154" t="s">
        <v>19</v>
      </c>
      <c r="H48" s="153"/>
      <c r="I48" s="153"/>
      <c r="J48" s="154" t="s">
        <v>18</v>
      </c>
      <c r="K48" s="155">
        <f t="shared" si="2"/>
        <v>0</v>
      </c>
      <c r="L48" s="155"/>
      <c r="M48" s="154" t="str">
        <f t="shared" si="3"/>
        <v>Ｌ</v>
      </c>
    </row>
    <row r="49" spans="1:13" ht="20.100000000000001" customHeight="1">
      <c r="B49" s="241">
        <v>46</v>
      </c>
      <c r="C49" s="242">
        <v>1154119020</v>
      </c>
      <c r="D49" s="155" t="s">
        <v>387</v>
      </c>
      <c r="E49" s="153">
        <v>20</v>
      </c>
      <c r="F49" s="153"/>
      <c r="G49" s="154" t="s">
        <v>11</v>
      </c>
      <c r="H49" s="153"/>
      <c r="I49" s="153"/>
      <c r="J49" s="154" t="s">
        <v>16</v>
      </c>
      <c r="K49" s="155">
        <f t="shared" si="2"/>
        <v>0</v>
      </c>
      <c r="L49" s="155"/>
      <c r="M49" s="154" t="str">
        <f t="shared" si="3"/>
        <v>ｋｇ</v>
      </c>
    </row>
    <row r="50" spans="1:13" ht="20.100000000000001" customHeight="1">
      <c r="A50" s="17" t="s">
        <v>388</v>
      </c>
      <c r="B50" s="241">
        <v>47</v>
      </c>
      <c r="C50" s="242">
        <v>1371697001</v>
      </c>
      <c r="D50" s="155" t="s">
        <v>143</v>
      </c>
      <c r="E50" s="153">
        <v>100</v>
      </c>
      <c r="F50" s="153"/>
      <c r="G50" s="154" t="s">
        <v>22</v>
      </c>
      <c r="H50" s="153"/>
      <c r="I50" s="153"/>
      <c r="J50" s="154" t="s">
        <v>17</v>
      </c>
      <c r="K50" s="155">
        <f t="shared" si="2"/>
        <v>0</v>
      </c>
      <c r="L50" s="155"/>
      <c r="M50" s="154" t="str">
        <f t="shared" si="3"/>
        <v>ｍ</v>
      </c>
    </row>
    <row r="51" spans="1:13" ht="20.100000000000001" customHeight="1">
      <c r="A51" s="17" t="s">
        <v>389</v>
      </c>
      <c r="B51" s="241">
        <v>48</v>
      </c>
      <c r="C51" s="242">
        <v>1161386104</v>
      </c>
      <c r="D51" s="155" t="s">
        <v>390</v>
      </c>
      <c r="E51" s="153">
        <v>4</v>
      </c>
      <c r="F51" s="153"/>
      <c r="G51" s="154" t="s">
        <v>19</v>
      </c>
      <c r="H51" s="153"/>
      <c r="I51" s="153"/>
      <c r="J51" s="154" t="s">
        <v>12</v>
      </c>
      <c r="K51" s="155">
        <f t="shared" si="2"/>
        <v>0</v>
      </c>
      <c r="L51" s="155"/>
      <c r="M51" s="154" t="str">
        <f t="shared" si="3"/>
        <v>Ｌ</v>
      </c>
    </row>
    <row r="52" spans="1:13" ht="20.100000000000001" customHeight="1">
      <c r="A52" s="17" t="s">
        <v>391</v>
      </c>
      <c r="B52" s="241">
        <v>49</v>
      </c>
      <c r="C52" s="242">
        <v>1161516104</v>
      </c>
      <c r="D52" s="155" t="s">
        <v>144</v>
      </c>
      <c r="E52" s="153">
        <v>4</v>
      </c>
      <c r="F52" s="153"/>
      <c r="G52" s="154" t="s">
        <v>19</v>
      </c>
      <c r="H52" s="153"/>
      <c r="I52" s="153"/>
      <c r="J52" s="154" t="s">
        <v>12</v>
      </c>
      <c r="K52" s="155">
        <f t="shared" si="2"/>
        <v>0</v>
      </c>
      <c r="L52" s="155"/>
      <c r="M52" s="154" t="str">
        <f t="shared" si="3"/>
        <v>Ｌ</v>
      </c>
    </row>
    <row r="53" spans="1:13" ht="20.100000000000001" customHeight="1">
      <c r="A53" s="17" t="s">
        <v>392</v>
      </c>
      <c r="B53" s="241">
        <v>50</v>
      </c>
      <c r="C53" s="242">
        <v>1161597106</v>
      </c>
      <c r="D53" s="155" t="s">
        <v>145</v>
      </c>
      <c r="E53" s="153">
        <v>6</v>
      </c>
      <c r="F53" s="153"/>
      <c r="G53" s="154" t="s">
        <v>19</v>
      </c>
      <c r="H53" s="153"/>
      <c r="I53" s="153"/>
      <c r="J53" s="154" t="s">
        <v>12</v>
      </c>
      <c r="K53" s="155">
        <f t="shared" si="2"/>
        <v>0</v>
      </c>
      <c r="L53" s="155"/>
      <c r="M53" s="154" t="str">
        <f t="shared" si="3"/>
        <v>Ｌ</v>
      </c>
    </row>
    <row r="54" spans="1:13" ht="20.100000000000001" customHeight="1">
      <c r="A54" s="17" t="s">
        <v>393</v>
      </c>
      <c r="B54" s="241">
        <v>51</v>
      </c>
      <c r="C54" s="242">
        <v>1161918250</v>
      </c>
      <c r="D54" s="155" t="s">
        <v>146</v>
      </c>
      <c r="E54" s="153">
        <v>500</v>
      </c>
      <c r="F54" s="153"/>
      <c r="G54" s="154" t="s">
        <v>23</v>
      </c>
      <c r="H54" s="153"/>
      <c r="I54" s="153"/>
      <c r="J54" s="154" t="s">
        <v>18</v>
      </c>
      <c r="K54" s="155">
        <f t="shared" si="2"/>
        <v>0</v>
      </c>
      <c r="L54" s="155"/>
      <c r="M54" s="154" t="str">
        <f t="shared" si="3"/>
        <v>ｇ</v>
      </c>
    </row>
    <row r="55" spans="1:13" ht="20.100000000000001" customHeight="1">
      <c r="A55" s="17" t="s">
        <v>394</v>
      </c>
      <c r="B55" s="241">
        <v>52</v>
      </c>
      <c r="C55" s="242">
        <v>1161916250</v>
      </c>
      <c r="D55" s="155" t="s">
        <v>147</v>
      </c>
      <c r="E55" s="153">
        <v>500</v>
      </c>
      <c r="F55" s="153"/>
      <c r="G55" s="154" t="s">
        <v>23</v>
      </c>
      <c r="H55" s="153"/>
      <c r="I55" s="153"/>
      <c r="J55" s="154" t="s">
        <v>18</v>
      </c>
      <c r="K55" s="155">
        <f t="shared" si="2"/>
        <v>0</v>
      </c>
      <c r="L55" s="155"/>
      <c r="M55" s="154" t="str">
        <f t="shared" si="3"/>
        <v>ｇ</v>
      </c>
    </row>
    <row r="56" spans="1:13" ht="20.100000000000001" customHeight="1">
      <c r="B56" s="241">
        <v>53</v>
      </c>
      <c r="C56" s="242">
        <v>1161919250</v>
      </c>
      <c r="D56" s="155" t="s">
        <v>148</v>
      </c>
      <c r="E56" s="153">
        <v>500</v>
      </c>
      <c r="F56" s="153"/>
      <c r="G56" s="154" t="s">
        <v>23</v>
      </c>
      <c r="H56" s="153"/>
      <c r="I56" s="153"/>
      <c r="J56" s="154" t="s">
        <v>18</v>
      </c>
      <c r="K56" s="155">
        <f>E56*H56</f>
        <v>0</v>
      </c>
      <c r="L56" s="155"/>
      <c r="M56" s="154" t="str">
        <f>IF(D56="","",G56)</f>
        <v>ｇ</v>
      </c>
    </row>
    <row r="57" spans="1:13" ht="20.100000000000001" customHeight="1">
      <c r="A57" s="17" t="s">
        <v>395</v>
      </c>
      <c r="B57" s="241">
        <v>54</v>
      </c>
      <c r="C57" s="242" t="s">
        <v>396</v>
      </c>
      <c r="D57" s="155" t="s">
        <v>149</v>
      </c>
      <c r="E57" s="153">
        <v>160</v>
      </c>
      <c r="F57" s="153"/>
      <c r="G57" s="154" t="s">
        <v>23</v>
      </c>
      <c r="H57" s="153"/>
      <c r="I57" s="153"/>
      <c r="J57" s="154" t="s">
        <v>13</v>
      </c>
      <c r="K57" s="155">
        <f t="shared" si="2"/>
        <v>0</v>
      </c>
      <c r="L57" s="155"/>
      <c r="M57" s="154" t="str">
        <f t="shared" si="3"/>
        <v>ｇ</v>
      </c>
    </row>
    <row r="58" spans="1:13" ht="20.100000000000001" customHeight="1">
      <c r="A58" s="17" t="s">
        <v>397</v>
      </c>
      <c r="B58" s="241">
        <v>55</v>
      </c>
      <c r="C58" s="242">
        <v>1161950002</v>
      </c>
      <c r="D58" s="155" t="s">
        <v>150</v>
      </c>
      <c r="E58" s="153">
        <v>160</v>
      </c>
      <c r="F58" s="153"/>
      <c r="G58" s="154" t="s">
        <v>23</v>
      </c>
      <c r="H58" s="153"/>
      <c r="I58" s="153"/>
      <c r="J58" s="154" t="s">
        <v>13</v>
      </c>
      <c r="K58" s="155">
        <f t="shared" si="2"/>
        <v>0</v>
      </c>
      <c r="L58" s="155"/>
      <c r="M58" s="154" t="str">
        <f t="shared" si="3"/>
        <v>ｇ</v>
      </c>
    </row>
    <row r="59" spans="1:13" ht="20.100000000000001" customHeight="1">
      <c r="A59" s="17" t="s">
        <v>398</v>
      </c>
      <c r="B59" s="241">
        <v>56</v>
      </c>
      <c r="C59" s="242">
        <v>1161950012</v>
      </c>
      <c r="D59" s="155" t="s">
        <v>151</v>
      </c>
      <c r="E59" s="153">
        <v>160</v>
      </c>
      <c r="F59" s="153"/>
      <c r="G59" s="154" t="s">
        <v>23</v>
      </c>
      <c r="H59" s="153"/>
      <c r="I59" s="153"/>
      <c r="J59" s="154" t="s">
        <v>13</v>
      </c>
      <c r="K59" s="155">
        <f t="shared" si="2"/>
        <v>0</v>
      </c>
      <c r="L59" s="155"/>
      <c r="M59" s="154" t="str">
        <f t="shared" si="3"/>
        <v>ｇ</v>
      </c>
    </row>
    <row r="60" spans="1:13" ht="20.100000000000001" customHeight="1">
      <c r="A60" s="17" t="s">
        <v>399</v>
      </c>
      <c r="B60" s="241">
        <v>57</v>
      </c>
      <c r="C60" s="242">
        <v>1161950009</v>
      </c>
      <c r="D60" s="155" t="s">
        <v>152</v>
      </c>
      <c r="E60" s="153">
        <v>160</v>
      </c>
      <c r="F60" s="153"/>
      <c r="G60" s="154" t="s">
        <v>23</v>
      </c>
      <c r="H60" s="153"/>
      <c r="I60" s="153"/>
      <c r="J60" s="154" t="s">
        <v>13</v>
      </c>
      <c r="K60" s="155">
        <f t="shared" si="2"/>
        <v>0</v>
      </c>
      <c r="L60" s="155"/>
      <c r="M60" s="154" t="str">
        <f t="shared" si="3"/>
        <v>ｇ</v>
      </c>
    </row>
    <row r="61" spans="1:13" ht="20.100000000000001" customHeight="1">
      <c r="A61" s="17" t="s">
        <v>400</v>
      </c>
      <c r="B61" s="241">
        <v>58</v>
      </c>
      <c r="C61" s="242">
        <v>1161950004</v>
      </c>
      <c r="D61" s="155" t="s">
        <v>153</v>
      </c>
      <c r="E61" s="153">
        <v>160</v>
      </c>
      <c r="F61" s="153"/>
      <c r="G61" s="154" t="s">
        <v>23</v>
      </c>
      <c r="H61" s="153"/>
      <c r="I61" s="153"/>
      <c r="J61" s="154" t="s">
        <v>13</v>
      </c>
      <c r="K61" s="155">
        <f t="shared" si="2"/>
        <v>0</v>
      </c>
      <c r="L61" s="155"/>
      <c r="M61" s="154" t="str">
        <f t="shared" si="3"/>
        <v>ｇ</v>
      </c>
    </row>
    <row r="62" spans="1:13" ht="20.100000000000001" customHeight="1">
      <c r="A62" s="17" t="s">
        <v>401</v>
      </c>
      <c r="B62" s="241">
        <v>59</v>
      </c>
      <c r="C62" s="242">
        <v>1161950003</v>
      </c>
      <c r="D62" s="155" t="s">
        <v>154</v>
      </c>
      <c r="E62" s="153">
        <v>160</v>
      </c>
      <c r="F62" s="153"/>
      <c r="G62" s="154" t="s">
        <v>23</v>
      </c>
      <c r="H62" s="153"/>
      <c r="I62" s="153"/>
      <c r="J62" s="154" t="s">
        <v>13</v>
      </c>
      <c r="K62" s="155">
        <f t="shared" si="2"/>
        <v>0</v>
      </c>
      <c r="L62" s="155"/>
      <c r="M62" s="154" t="str">
        <f t="shared" si="3"/>
        <v>ｇ</v>
      </c>
    </row>
    <row r="63" spans="1:13" ht="20.100000000000001" customHeight="1">
      <c r="A63" s="17" t="s">
        <v>402</v>
      </c>
      <c r="B63" s="241">
        <v>60</v>
      </c>
      <c r="C63" s="242">
        <v>1161950011</v>
      </c>
      <c r="D63" s="155" t="s">
        <v>155</v>
      </c>
      <c r="E63" s="153">
        <v>160</v>
      </c>
      <c r="F63" s="153"/>
      <c r="G63" s="154" t="s">
        <v>23</v>
      </c>
      <c r="H63" s="153"/>
      <c r="I63" s="153"/>
      <c r="J63" s="154" t="s">
        <v>13</v>
      </c>
      <c r="K63" s="155">
        <f t="shared" si="2"/>
        <v>0</v>
      </c>
      <c r="L63" s="155"/>
      <c r="M63" s="154" t="str">
        <f t="shared" si="3"/>
        <v>ｇ</v>
      </c>
    </row>
    <row r="64" spans="1:13" ht="20.100000000000001" customHeight="1">
      <c r="A64" s="17" t="s">
        <v>403</v>
      </c>
      <c r="B64" s="241">
        <v>61</v>
      </c>
      <c r="C64" s="242">
        <v>1161950010</v>
      </c>
      <c r="D64" s="155" t="s">
        <v>156</v>
      </c>
      <c r="E64" s="153">
        <v>160</v>
      </c>
      <c r="F64" s="153"/>
      <c r="G64" s="154" t="s">
        <v>23</v>
      </c>
      <c r="H64" s="153"/>
      <c r="I64" s="153"/>
      <c r="J64" s="154" t="s">
        <v>13</v>
      </c>
      <c r="K64" s="155">
        <f t="shared" si="2"/>
        <v>0</v>
      </c>
      <c r="L64" s="155"/>
      <c r="M64" s="154" t="str">
        <f t="shared" si="3"/>
        <v>ｇ</v>
      </c>
    </row>
    <row r="65" spans="1:17" ht="20.100000000000001" customHeight="1">
      <c r="A65" s="17" t="s">
        <v>404</v>
      </c>
      <c r="B65" s="241">
        <v>62</v>
      </c>
      <c r="C65" s="242">
        <v>1161950005</v>
      </c>
      <c r="D65" s="155" t="s">
        <v>157</v>
      </c>
      <c r="E65" s="153">
        <v>160</v>
      </c>
      <c r="F65" s="153"/>
      <c r="G65" s="154" t="s">
        <v>23</v>
      </c>
      <c r="H65" s="153"/>
      <c r="I65" s="153"/>
      <c r="J65" s="154" t="s">
        <v>13</v>
      </c>
      <c r="K65" s="155">
        <f t="shared" si="2"/>
        <v>0</v>
      </c>
      <c r="L65" s="155"/>
      <c r="M65" s="154" t="str">
        <f t="shared" si="3"/>
        <v>ｇ</v>
      </c>
    </row>
    <row r="66" spans="1:17" ht="20.100000000000001" customHeight="1">
      <c r="A66" s="17" t="s">
        <v>405</v>
      </c>
      <c r="B66" s="241">
        <v>64</v>
      </c>
      <c r="C66" s="242">
        <v>1161950008</v>
      </c>
      <c r="D66" s="155" t="s">
        <v>158</v>
      </c>
      <c r="E66" s="153">
        <v>160</v>
      </c>
      <c r="F66" s="153"/>
      <c r="G66" s="154" t="s">
        <v>23</v>
      </c>
      <c r="H66" s="153"/>
      <c r="I66" s="153"/>
      <c r="J66" s="154" t="s">
        <v>13</v>
      </c>
      <c r="K66" s="155">
        <f t="shared" si="2"/>
        <v>0</v>
      </c>
      <c r="L66" s="155"/>
      <c r="M66" s="154" t="str">
        <f t="shared" si="3"/>
        <v>ｇ</v>
      </c>
    </row>
    <row r="67" spans="1:17" ht="20.100000000000001" customHeight="1">
      <c r="B67" s="241">
        <v>65</v>
      </c>
      <c r="C67" s="242">
        <v>1161950013</v>
      </c>
      <c r="D67" s="155" t="s">
        <v>159</v>
      </c>
      <c r="E67" s="153">
        <v>160</v>
      </c>
      <c r="F67" s="153"/>
      <c r="G67" s="154" t="s">
        <v>23</v>
      </c>
      <c r="H67" s="153"/>
      <c r="I67" s="153"/>
      <c r="J67" s="154" t="s">
        <v>13</v>
      </c>
      <c r="K67" s="155">
        <f>E67*H67</f>
        <v>0</v>
      </c>
      <c r="L67" s="155"/>
      <c r="M67" s="154" t="str">
        <f>IF(D67="","",G67)</f>
        <v>ｇ</v>
      </c>
    </row>
    <row r="68" spans="1:17" ht="20.100000000000001" customHeight="1">
      <c r="A68" s="17" t="s">
        <v>406</v>
      </c>
      <c r="B68" s="241">
        <v>66</v>
      </c>
      <c r="C68" s="242">
        <v>1161820104</v>
      </c>
      <c r="D68" s="155" t="s">
        <v>160</v>
      </c>
      <c r="E68" s="153">
        <v>4</v>
      </c>
      <c r="F68" s="153"/>
      <c r="G68" s="154" t="s">
        <v>19</v>
      </c>
      <c r="H68" s="153"/>
      <c r="I68" s="153"/>
      <c r="J68" s="154" t="s">
        <v>12</v>
      </c>
      <c r="K68" s="155">
        <f t="shared" si="2"/>
        <v>0</v>
      </c>
      <c r="L68" s="155"/>
      <c r="M68" s="154" t="str">
        <f t="shared" si="3"/>
        <v>Ｌ</v>
      </c>
    </row>
    <row r="69" spans="1:17" ht="20.100000000000001" customHeight="1">
      <c r="A69" s="17" t="s">
        <v>407</v>
      </c>
      <c r="B69" s="241">
        <v>67</v>
      </c>
      <c r="C69" s="242" t="s">
        <v>408</v>
      </c>
      <c r="D69" s="155" t="s">
        <v>161</v>
      </c>
      <c r="E69" s="153">
        <v>333</v>
      </c>
      <c r="F69" s="153"/>
      <c r="G69" s="154" t="s">
        <v>14</v>
      </c>
      <c r="H69" s="153"/>
      <c r="I69" s="153"/>
      <c r="J69" s="154" t="s">
        <v>15</v>
      </c>
      <c r="K69" s="155">
        <f t="shared" si="2"/>
        <v>0</v>
      </c>
      <c r="L69" s="155"/>
      <c r="M69" s="154" t="str">
        <f t="shared" si="3"/>
        <v>ｍｌ</v>
      </c>
      <c r="O69" s="2"/>
    </row>
    <row r="70" spans="1:17" ht="20.100000000000001" customHeight="1">
      <c r="A70" s="17" t="s">
        <v>409</v>
      </c>
      <c r="B70" s="241">
        <v>68</v>
      </c>
      <c r="C70" s="242">
        <v>1162190333</v>
      </c>
      <c r="D70" s="155" t="s">
        <v>162</v>
      </c>
      <c r="E70" s="153">
        <v>333</v>
      </c>
      <c r="F70" s="153"/>
      <c r="G70" s="154" t="s">
        <v>14</v>
      </c>
      <c r="H70" s="153"/>
      <c r="I70" s="153"/>
      <c r="J70" s="154" t="s">
        <v>15</v>
      </c>
      <c r="K70" s="155">
        <f t="shared" si="2"/>
        <v>0</v>
      </c>
      <c r="L70" s="155"/>
      <c r="M70" s="154" t="str">
        <f t="shared" si="3"/>
        <v>ｍｌ</v>
      </c>
      <c r="Q70" s="8"/>
    </row>
    <row r="71" spans="1:17" ht="20.100000000000001" customHeight="1">
      <c r="A71" s="17" t="s">
        <v>410</v>
      </c>
      <c r="B71" s="241">
        <v>69</v>
      </c>
      <c r="C71" s="242">
        <v>1162191333</v>
      </c>
      <c r="D71" s="155" t="s">
        <v>163</v>
      </c>
      <c r="E71" s="153">
        <v>333</v>
      </c>
      <c r="F71" s="153"/>
      <c r="G71" s="154" t="s">
        <v>14</v>
      </c>
      <c r="H71" s="153"/>
      <c r="I71" s="153"/>
      <c r="J71" s="154" t="s">
        <v>15</v>
      </c>
      <c r="K71" s="155">
        <f t="shared" si="2"/>
        <v>0</v>
      </c>
      <c r="L71" s="155"/>
      <c r="M71" s="154" t="str">
        <f t="shared" si="3"/>
        <v>ｍｌ</v>
      </c>
    </row>
    <row r="72" spans="1:17" ht="20.100000000000001" customHeight="1">
      <c r="A72" s="17" t="s">
        <v>411</v>
      </c>
      <c r="B72" s="241">
        <v>70</v>
      </c>
      <c r="C72" s="242" t="s">
        <v>946</v>
      </c>
      <c r="D72" s="155" t="s">
        <v>412</v>
      </c>
      <c r="E72" s="153">
        <v>320</v>
      </c>
      <c r="F72" s="153"/>
      <c r="G72" s="154" t="s">
        <v>14</v>
      </c>
      <c r="H72" s="153"/>
      <c r="I72" s="153"/>
      <c r="J72" s="154" t="s">
        <v>15</v>
      </c>
      <c r="K72" s="155">
        <f t="shared" si="2"/>
        <v>0</v>
      </c>
      <c r="L72" s="155"/>
      <c r="M72" s="154" t="str">
        <f t="shared" si="3"/>
        <v>ｍｌ</v>
      </c>
    </row>
    <row r="73" spans="1:17" ht="20.100000000000001" customHeight="1">
      <c r="A73" s="17" t="s">
        <v>413</v>
      </c>
      <c r="B73" s="241">
        <v>71</v>
      </c>
      <c r="C73" s="242">
        <v>1164974332</v>
      </c>
      <c r="D73" s="155" t="s">
        <v>414</v>
      </c>
      <c r="E73" s="153">
        <v>320</v>
      </c>
      <c r="F73" s="153"/>
      <c r="G73" s="154" t="s">
        <v>14</v>
      </c>
      <c r="H73" s="153"/>
      <c r="I73" s="153"/>
      <c r="J73" s="154" t="s">
        <v>15</v>
      </c>
      <c r="K73" s="155">
        <f t="shared" si="2"/>
        <v>0</v>
      </c>
      <c r="L73" s="155"/>
      <c r="M73" s="154" t="str">
        <f t="shared" si="3"/>
        <v>ｍｌ</v>
      </c>
    </row>
    <row r="74" spans="1:17" ht="20.100000000000001" customHeight="1">
      <c r="A74" s="17" t="s">
        <v>415</v>
      </c>
      <c r="B74" s="241">
        <v>72</v>
      </c>
      <c r="C74" s="242">
        <v>1164973332</v>
      </c>
      <c r="D74" s="155" t="s">
        <v>416</v>
      </c>
      <c r="E74" s="153">
        <v>320</v>
      </c>
      <c r="F74" s="153"/>
      <c r="G74" s="154" t="s">
        <v>14</v>
      </c>
      <c r="H74" s="153"/>
      <c r="I74" s="153"/>
      <c r="J74" s="154" t="s">
        <v>15</v>
      </c>
      <c r="K74" s="155">
        <f t="shared" si="2"/>
        <v>0</v>
      </c>
      <c r="L74" s="155"/>
      <c r="M74" s="154" t="str">
        <f t="shared" si="3"/>
        <v>ｍｌ</v>
      </c>
    </row>
    <row r="75" spans="1:17" ht="20.100000000000001" customHeight="1">
      <c r="A75" s="17" t="s">
        <v>417</v>
      </c>
      <c r="B75" s="241">
        <v>73</v>
      </c>
      <c r="C75" s="242">
        <v>1164977332</v>
      </c>
      <c r="D75" s="155" t="s">
        <v>418</v>
      </c>
      <c r="E75" s="153">
        <v>320</v>
      </c>
      <c r="F75" s="153"/>
      <c r="G75" s="154" t="s">
        <v>14</v>
      </c>
      <c r="H75" s="153"/>
      <c r="I75" s="153"/>
      <c r="J75" s="154" t="s">
        <v>15</v>
      </c>
      <c r="K75" s="155">
        <f t="shared" si="2"/>
        <v>0</v>
      </c>
      <c r="L75" s="155"/>
      <c r="M75" s="154" t="str">
        <f t="shared" si="3"/>
        <v>ｍｌ</v>
      </c>
    </row>
    <row r="76" spans="1:17" ht="20.100000000000001" customHeight="1">
      <c r="A76" s="17" t="s">
        <v>419</v>
      </c>
      <c r="B76" s="241">
        <v>74</v>
      </c>
      <c r="C76" s="242">
        <v>1164975332</v>
      </c>
      <c r="D76" s="155" t="s">
        <v>420</v>
      </c>
      <c r="E76" s="153">
        <v>320</v>
      </c>
      <c r="F76" s="153"/>
      <c r="G76" s="154" t="s">
        <v>14</v>
      </c>
      <c r="H76" s="153"/>
      <c r="I76" s="153"/>
      <c r="J76" s="154" t="s">
        <v>15</v>
      </c>
      <c r="K76" s="155">
        <f t="shared" si="2"/>
        <v>0</v>
      </c>
      <c r="L76" s="155"/>
      <c r="M76" s="154" t="str">
        <f t="shared" si="3"/>
        <v>ｍｌ</v>
      </c>
    </row>
    <row r="77" spans="1:17" ht="18.75" customHeight="1">
      <c r="A77" s="17" t="s">
        <v>421</v>
      </c>
      <c r="B77" s="241">
        <v>75</v>
      </c>
      <c r="C77" s="242">
        <v>1164976332</v>
      </c>
      <c r="D77" s="155" t="s">
        <v>422</v>
      </c>
      <c r="E77" s="153">
        <v>320</v>
      </c>
      <c r="F77" s="153"/>
      <c r="G77" s="154" t="s">
        <v>14</v>
      </c>
      <c r="H77" s="153"/>
      <c r="I77" s="153"/>
      <c r="J77" s="154" t="s">
        <v>15</v>
      </c>
      <c r="K77" s="155">
        <f t="shared" si="2"/>
        <v>0</v>
      </c>
      <c r="L77" s="155"/>
      <c r="M77" s="154" t="str">
        <f t="shared" si="3"/>
        <v>ｍｌ</v>
      </c>
    </row>
    <row r="78" spans="1:17" ht="18.75" customHeight="1">
      <c r="A78" s="17" t="s">
        <v>423</v>
      </c>
      <c r="B78" s="241">
        <v>76</v>
      </c>
      <c r="C78" s="242">
        <v>1164978332</v>
      </c>
      <c r="D78" s="155" t="s">
        <v>424</v>
      </c>
      <c r="E78" s="153">
        <v>320</v>
      </c>
      <c r="F78" s="153"/>
      <c r="G78" s="154" t="s">
        <v>14</v>
      </c>
      <c r="H78" s="153"/>
      <c r="I78" s="153"/>
      <c r="J78" s="154" t="s">
        <v>15</v>
      </c>
      <c r="K78" s="155">
        <f t="shared" si="2"/>
        <v>0</v>
      </c>
      <c r="L78" s="155"/>
      <c r="M78" s="154" t="str">
        <f t="shared" si="3"/>
        <v>ｍｌ</v>
      </c>
      <c r="N78" s="6"/>
    </row>
    <row r="79" spans="1:17" ht="20.100000000000001" customHeight="1">
      <c r="A79" s="17" t="s">
        <v>425</v>
      </c>
      <c r="B79" s="241">
        <v>77</v>
      </c>
      <c r="C79" s="242">
        <v>1164979332</v>
      </c>
      <c r="D79" s="155" t="s">
        <v>426</v>
      </c>
      <c r="E79" s="153">
        <v>320</v>
      </c>
      <c r="F79" s="153"/>
      <c r="G79" s="154" t="s">
        <v>14</v>
      </c>
      <c r="H79" s="153"/>
      <c r="I79" s="153"/>
      <c r="J79" s="154" t="s">
        <v>15</v>
      </c>
      <c r="K79" s="155">
        <f t="shared" si="2"/>
        <v>0</v>
      </c>
      <c r="L79" s="155"/>
      <c r="M79" s="154" t="str">
        <f t="shared" si="3"/>
        <v>ｍｌ</v>
      </c>
      <c r="N79" s="6"/>
    </row>
    <row r="80" spans="1:17" ht="20.100000000000001" customHeight="1">
      <c r="A80" s="17" t="s">
        <v>427</v>
      </c>
      <c r="B80" s="241">
        <v>78</v>
      </c>
      <c r="C80" s="242">
        <v>1164980332</v>
      </c>
      <c r="D80" s="155" t="s">
        <v>428</v>
      </c>
      <c r="E80" s="153">
        <v>320</v>
      </c>
      <c r="F80" s="153"/>
      <c r="G80" s="154" t="s">
        <v>14</v>
      </c>
      <c r="H80" s="153"/>
      <c r="I80" s="153"/>
      <c r="J80" s="154" t="s">
        <v>15</v>
      </c>
      <c r="K80" s="155">
        <f t="shared" si="2"/>
        <v>0</v>
      </c>
      <c r="L80" s="155"/>
      <c r="M80" s="154" t="str">
        <f t="shared" si="3"/>
        <v>ｍｌ</v>
      </c>
      <c r="N80" s="6"/>
    </row>
    <row r="81" spans="1:15" ht="20.100000000000001" customHeight="1">
      <c r="A81" s="17" t="s">
        <v>429</v>
      </c>
      <c r="B81" s="241">
        <v>79</v>
      </c>
      <c r="C81" s="242">
        <v>1164971332</v>
      </c>
      <c r="D81" s="155" t="s">
        <v>246</v>
      </c>
      <c r="E81" s="153">
        <v>320</v>
      </c>
      <c r="F81" s="153"/>
      <c r="G81" s="154" t="s">
        <v>14</v>
      </c>
      <c r="H81" s="153"/>
      <c r="I81" s="153"/>
      <c r="J81" s="154" t="s">
        <v>15</v>
      </c>
      <c r="K81" s="155">
        <f t="shared" si="2"/>
        <v>0</v>
      </c>
      <c r="L81" s="155"/>
      <c r="M81" s="154" t="str">
        <f t="shared" si="3"/>
        <v>ｍｌ</v>
      </c>
      <c r="N81" s="6"/>
    </row>
    <row r="82" spans="1:15" ht="20.100000000000001" customHeight="1">
      <c r="A82" s="17" t="s">
        <v>430</v>
      </c>
      <c r="B82" s="241">
        <v>80</v>
      </c>
      <c r="C82" s="242">
        <v>1164972332</v>
      </c>
      <c r="D82" s="155" t="s">
        <v>431</v>
      </c>
      <c r="E82" s="153">
        <v>320</v>
      </c>
      <c r="F82" s="153"/>
      <c r="G82" s="154" t="s">
        <v>14</v>
      </c>
      <c r="H82" s="153"/>
      <c r="I82" s="153"/>
      <c r="J82" s="154" t="s">
        <v>15</v>
      </c>
      <c r="K82" s="155">
        <f t="shared" si="2"/>
        <v>0</v>
      </c>
      <c r="L82" s="155"/>
      <c r="M82" s="154" t="str">
        <f t="shared" si="3"/>
        <v>ｍｌ</v>
      </c>
      <c r="O82" s="2"/>
    </row>
    <row r="83" spans="1:15" ht="20.100000000000001" customHeight="1">
      <c r="A83" s="17" t="s">
        <v>432</v>
      </c>
      <c r="B83" s="241">
        <v>81</v>
      </c>
      <c r="C83" s="242" t="s">
        <v>433</v>
      </c>
      <c r="D83" s="155" t="s">
        <v>164</v>
      </c>
      <c r="E83" s="153">
        <v>320</v>
      </c>
      <c r="F83" s="153"/>
      <c r="G83" s="154" t="s">
        <v>14</v>
      </c>
      <c r="H83" s="153"/>
      <c r="I83" s="153"/>
      <c r="J83" s="154" t="s">
        <v>15</v>
      </c>
      <c r="K83" s="155">
        <f t="shared" si="2"/>
        <v>0</v>
      </c>
      <c r="L83" s="155"/>
      <c r="M83" s="154" t="str">
        <f t="shared" si="3"/>
        <v>ｍｌ</v>
      </c>
    </row>
    <row r="84" spans="1:15" ht="20.100000000000001" customHeight="1">
      <c r="A84" s="17" t="s">
        <v>434</v>
      </c>
      <c r="B84" s="241">
        <v>82</v>
      </c>
      <c r="C84" s="242">
        <v>1162503332</v>
      </c>
      <c r="D84" s="155" t="s">
        <v>165</v>
      </c>
      <c r="E84" s="153">
        <v>320</v>
      </c>
      <c r="F84" s="153"/>
      <c r="G84" s="154" t="s">
        <v>14</v>
      </c>
      <c r="H84" s="153"/>
      <c r="I84" s="153"/>
      <c r="J84" s="154" t="s">
        <v>15</v>
      </c>
      <c r="K84" s="155">
        <f t="shared" si="2"/>
        <v>0</v>
      </c>
      <c r="L84" s="155"/>
      <c r="M84" s="154" t="str">
        <f t="shared" si="3"/>
        <v>ｍｌ</v>
      </c>
    </row>
    <row r="85" spans="1:15" ht="20.100000000000001" customHeight="1">
      <c r="A85" s="17" t="s">
        <v>435</v>
      </c>
      <c r="B85" s="241">
        <v>83</v>
      </c>
      <c r="C85" s="242">
        <v>1162505332</v>
      </c>
      <c r="D85" s="155" t="s">
        <v>166</v>
      </c>
      <c r="E85" s="153">
        <v>320</v>
      </c>
      <c r="F85" s="153"/>
      <c r="G85" s="154" t="s">
        <v>14</v>
      </c>
      <c r="H85" s="153"/>
      <c r="I85" s="153"/>
      <c r="J85" s="154" t="s">
        <v>15</v>
      </c>
      <c r="K85" s="155">
        <f t="shared" si="2"/>
        <v>0</v>
      </c>
      <c r="L85" s="155"/>
      <c r="M85" s="154" t="str">
        <f t="shared" si="3"/>
        <v>ｍｌ</v>
      </c>
    </row>
    <row r="86" spans="1:15" ht="20.100000000000001" customHeight="1">
      <c r="A86" s="17" t="s">
        <v>436</v>
      </c>
      <c r="B86" s="241">
        <v>84</v>
      </c>
      <c r="C86" s="242">
        <v>1162506332</v>
      </c>
      <c r="D86" s="155" t="s">
        <v>167</v>
      </c>
      <c r="E86" s="153">
        <v>320</v>
      </c>
      <c r="F86" s="153"/>
      <c r="G86" s="154" t="s">
        <v>14</v>
      </c>
      <c r="H86" s="153"/>
      <c r="I86" s="153"/>
      <c r="J86" s="154" t="s">
        <v>15</v>
      </c>
      <c r="K86" s="155">
        <f t="shared" si="2"/>
        <v>0</v>
      </c>
      <c r="L86" s="155"/>
      <c r="M86" s="154" t="str">
        <f t="shared" si="3"/>
        <v>ｍｌ</v>
      </c>
    </row>
    <row r="87" spans="1:15" ht="20.100000000000001" customHeight="1">
      <c r="A87" s="17" t="s">
        <v>437</v>
      </c>
      <c r="B87" s="241">
        <v>85</v>
      </c>
      <c r="C87" s="242">
        <v>1162513332</v>
      </c>
      <c r="D87" s="155" t="s">
        <v>168</v>
      </c>
      <c r="E87" s="153">
        <v>320</v>
      </c>
      <c r="F87" s="153"/>
      <c r="G87" s="154" t="s">
        <v>14</v>
      </c>
      <c r="H87" s="153"/>
      <c r="I87" s="153"/>
      <c r="J87" s="154" t="s">
        <v>15</v>
      </c>
      <c r="K87" s="155">
        <f t="shared" si="2"/>
        <v>0</v>
      </c>
      <c r="L87" s="155"/>
      <c r="M87" s="154" t="str">
        <f t="shared" si="3"/>
        <v>ｍｌ</v>
      </c>
    </row>
    <row r="88" spans="1:15" ht="20.100000000000001" customHeight="1">
      <c r="A88" s="17" t="s">
        <v>438</v>
      </c>
      <c r="B88" s="241">
        <v>86</v>
      </c>
      <c r="C88" s="242" t="s">
        <v>439</v>
      </c>
      <c r="D88" s="155" t="s">
        <v>169</v>
      </c>
      <c r="E88" s="153">
        <v>330</v>
      </c>
      <c r="F88" s="153"/>
      <c r="G88" s="154" t="s">
        <v>14</v>
      </c>
      <c r="H88" s="153"/>
      <c r="I88" s="153"/>
      <c r="J88" s="154" t="s">
        <v>15</v>
      </c>
      <c r="K88" s="155">
        <f t="shared" si="2"/>
        <v>0</v>
      </c>
      <c r="L88" s="155"/>
      <c r="M88" s="154" t="str">
        <f t="shared" si="3"/>
        <v>ｍｌ</v>
      </c>
    </row>
    <row r="89" spans="1:15" ht="20.100000000000001" customHeight="1">
      <c r="A89" s="17" t="s">
        <v>440</v>
      </c>
      <c r="B89" s="241">
        <v>87</v>
      </c>
      <c r="C89" s="242">
        <v>1162600333</v>
      </c>
      <c r="D89" s="155" t="s">
        <v>170</v>
      </c>
      <c r="E89" s="153">
        <v>330</v>
      </c>
      <c r="F89" s="153"/>
      <c r="G89" s="154" t="s">
        <v>14</v>
      </c>
      <c r="H89" s="153"/>
      <c r="I89" s="153"/>
      <c r="J89" s="154" t="s">
        <v>15</v>
      </c>
      <c r="K89" s="155">
        <f t="shared" si="2"/>
        <v>0</v>
      </c>
      <c r="L89" s="155"/>
      <c r="M89" s="154" t="str">
        <f t="shared" si="3"/>
        <v>ｍｌ</v>
      </c>
    </row>
    <row r="90" spans="1:15" ht="20.100000000000001" customHeight="1">
      <c r="A90" s="17" t="s">
        <v>441</v>
      </c>
      <c r="B90" s="241">
        <v>88</v>
      </c>
      <c r="C90" s="242">
        <v>1162601333</v>
      </c>
      <c r="D90" s="155" t="s">
        <v>313</v>
      </c>
      <c r="E90" s="153">
        <v>330</v>
      </c>
      <c r="F90" s="153"/>
      <c r="G90" s="154" t="s">
        <v>14</v>
      </c>
      <c r="H90" s="153"/>
      <c r="I90" s="153"/>
      <c r="J90" s="154" t="s">
        <v>15</v>
      </c>
      <c r="K90" s="155">
        <f t="shared" si="2"/>
        <v>0</v>
      </c>
      <c r="L90" s="155"/>
      <c r="M90" s="154" t="str">
        <f t="shared" si="3"/>
        <v>ｍｌ</v>
      </c>
    </row>
    <row r="91" spans="1:15" ht="20.100000000000001" customHeight="1">
      <c r="A91" s="17" t="s">
        <v>442</v>
      </c>
      <c r="B91" s="241">
        <v>89</v>
      </c>
      <c r="C91" s="242">
        <v>1162610333</v>
      </c>
      <c r="D91" s="155" t="s">
        <v>314</v>
      </c>
      <c r="E91" s="153">
        <v>330</v>
      </c>
      <c r="F91" s="153"/>
      <c r="G91" s="154" t="s">
        <v>14</v>
      </c>
      <c r="H91" s="153"/>
      <c r="I91" s="153"/>
      <c r="J91" s="154" t="s">
        <v>15</v>
      </c>
      <c r="K91" s="155">
        <f t="shared" si="2"/>
        <v>0</v>
      </c>
      <c r="L91" s="155"/>
      <c r="M91" s="154" t="str">
        <f t="shared" si="3"/>
        <v>ｍｌ</v>
      </c>
    </row>
    <row r="92" spans="1:15" ht="20.100000000000001" customHeight="1">
      <c r="A92" s="17" t="s">
        <v>443</v>
      </c>
      <c r="B92" s="241">
        <v>90</v>
      </c>
      <c r="C92" s="242">
        <v>1162603333</v>
      </c>
      <c r="D92" s="155" t="s">
        <v>315</v>
      </c>
      <c r="E92" s="153">
        <v>330</v>
      </c>
      <c r="F92" s="153"/>
      <c r="G92" s="154" t="s">
        <v>14</v>
      </c>
      <c r="H92" s="153"/>
      <c r="I92" s="153"/>
      <c r="J92" s="154" t="s">
        <v>15</v>
      </c>
      <c r="K92" s="155">
        <f t="shared" si="2"/>
        <v>0</v>
      </c>
      <c r="L92" s="155"/>
      <c r="M92" s="154" t="str">
        <f t="shared" si="3"/>
        <v>ｍｌ</v>
      </c>
    </row>
    <row r="93" spans="1:15" ht="20.100000000000001" customHeight="1">
      <c r="A93" s="17" t="s">
        <v>444</v>
      </c>
      <c r="B93" s="241">
        <v>91</v>
      </c>
      <c r="C93" s="242">
        <v>1162602333</v>
      </c>
      <c r="D93" s="155" t="s">
        <v>171</v>
      </c>
      <c r="E93" s="153">
        <v>330</v>
      </c>
      <c r="F93" s="153"/>
      <c r="G93" s="154" t="s">
        <v>14</v>
      </c>
      <c r="H93" s="153"/>
      <c r="I93" s="153"/>
      <c r="J93" s="154" t="s">
        <v>15</v>
      </c>
      <c r="K93" s="155">
        <f t="shared" si="2"/>
        <v>0</v>
      </c>
      <c r="L93" s="155"/>
      <c r="M93" s="154" t="str">
        <f t="shared" si="3"/>
        <v>ｍｌ</v>
      </c>
    </row>
    <row r="94" spans="1:15" ht="20.100000000000001" customHeight="1">
      <c r="A94" s="17" t="s">
        <v>445</v>
      </c>
      <c r="B94" s="241">
        <v>92</v>
      </c>
      <c r="C94" s="242">
        <v>1162564333</v>
      </c>
      <c r="D94" s="155" t="s">
        <v>172</v>
      </c>
      <c r="E94" s="153">
        <v>330</v>
      </c>
      <c r="F94" s="153"/>
      <c r="G94" s="154" t="s">
        <v>14</v>
      </c>
      <c r="H94" s="153"/>
      <c r="I94" s="153"/>
      <c r="J94" s="154" t="s">
        <v>15</v>
      </c>
      <c r="K94" s="155">
        <f t="shared" si="2"/>
        <v>0</v>
      </c>
      <c r="L94" s="155"/>
      <c r="M94" s="154" t="str">
        <f t="shared" si="3"/>
        <v>ｍｌ</v>
      </c>
    </row>
    <row r="95" spans="1:15" ht="20.100000000000001" customHeight="1">
      <c r="A95" s="17" t="s">
        <v>446</v>
      </c>
      <c r="B95" s="241">
        <v>93</v>
      </c>
      <c r="C95" s="242">
        <v>1162611333</v>
      </c>
      <c r="D95" s="155" t="s">
        <v>173</v>
      </c>
      <c r="E95" s="153">
        <v>330</v>
      </c>
      <c r="F95" s="153"/>
      <c r="G95" s="154" t="s">
        <v>14</v>
      </c>
      <c r="H95" s="153"/>
      <c r="I95" s="153"/>
      <c r="J95" s="154" t="s">
        <v>15</v>
      </c>
      <c r="K95" s="155">
        <f t="shared" si="2"/>
        <v>0</v>
      </c>
      <c r="L95" s="155"/>
      <c r="M95" s="154" t="str">
        <f t="shared" si="3"/>
        <v>ｍｌ</v>
      </c>
    </row>
    <row r="96" spans="1:15" ht="20.100000000000001" customHeight="1">
      <c r="A96" s="17" t="s">
        <v>447</v>
      </c>
      <c r="B96" s="241">
        <v>94</v>
      </c>
      <c r="C96" s="242">
        <v>1162565333</v>
      </c>
      <c r="D96" s="155" t="s">
        <v>316</v>
      </c>
      <c r="E96" s="153">
        <v>330</v>
      </c>
      <c r="F96" s="153"/>
      <c r="G96" s="154" t="s">
        <v>14</v>
      </c>
      <c r="H96" s="153"/>
      <c r="I96" s="153"/>
      <c r="J96" s="154" t="s">
        <v>15</v>
      </c>
      <c r="K96" s="155">
        <f t="shared" si="2"/>
        <v>0</v>
      </c>
      <c r="L96" s="155"/>
      <c r="M96" s="154" t="str">
        <f t="shared" si="3"/>
        <v>ｍｌ</v>
      </c>
    </row>
    <row r="97" spans="1:13" ht="20.100000000000001" customHeight="1">
      <c r="A97" s="17" t="s">
        <v>448</v>
      </c>
      <c r="B97" s="241">
        <v>95</v>
      </c>
      <c r="C97" s="242">
        <v>1162604333</v>
      </c>
      <c r="D97" s="155" t="s">
        <v>174</v>
      </c>
      <c r="E97" s="153">
        <v>330</v>
      </c>
      <c r="F97" s="153"/>
      <c r="G97" s="154" t="s">
        <v>14</v>
      </c>
      <c r="H97" s="153"/>
      <c r="I97" s="153"/>
      <c r="J97" s="154" t="s">
        <v>15</v>
      </c>
      <c r="K97" s="155">
        <f t="shared" si="2"/>
        <v>0</v>
      </c>
      <c r="L97" s="155"/>
      <c r="M97" s="154" t="str">
        <f t="shared" si="3"/>
        <v>ｍｌ</v>
      </c>
    </row>
    <row r="98" spans="1:13" ht="20.100000000000001" customHeight="1">
      <c r="A98" s="17" t="s">
        <v>449</v>
      </c>
      <c r="B98" s="241">
        <v>96</v>
      </c>
      <c r="C98" s="242">
        <v>1162606333</v>
      </c>
      <c r="D98" s="155" t="s">
        <v>317</v>
      </c>
      <c r="E98" s="153">
        <v>330</v>
      </c>
      <c r="F98" s="153"/>
      <c r="G98" s="154" t="s">
        <v>14</v>
      </c>
      <c r="H98" s="153"/>
      <c r="I98" s="153"/>
      <c r="J98" s="154" t="s">
        <v>15</v>
      </c>
      <c r="K98" s="155">
        <f t="shared" si="2"/>
        <v>0</v>
      </c>
      <c r="L98" s="155"/>
      <c r="M98" s="154" t="str">
        <f t="shared" si="3"/>
        <v>ｍｌ</v>
      </c>
    </row>
    <row r="99" spans="1:13" ht="20.100000000000001" customHeight="1">
      <c r="A99" s="17" t="s">
        <v>450</v>
      </c>
      <c r="B99" s="241">
        <v>97</v>
      </c>
      <c r="C99" s="242">
        <v>1162607333</v>
      </c>
      <c r="D99" s="155" t="s">
        <v>175</v>
      </c>
      <c r="E99" s="153">
        <v>330</v>
      </c>
      <c r="F99" s="153"/>
      <c r="G99" s="154" t="s">
        <v>14</v>
      </c>
      <c r="H99" s="153"/>
      <c r="I99" s="153"/>
      <c r="J99" s="154" t="s">
        <v>15</v>
      </c>
      <c r="K99" s="155">
        <f t="shared" si="2"/>
        <v>0</v>
      </c>
      <c r="L99" s="155"/>
      <c r="M99" s="154" t="str">
        <f t="shared" si="3"/>
        <v>ｍｌ</v>
      </c>
    </row>
    <row r="100" spans="1:13" ht="20.100000000000001" customHeight="1">
      <c r="A100" s="17" t="s">
        <v>451</v>
      </c>
      <c r="B100" s="241">
        <v>98</v>
      </c>
      <c r="C100" s="242">
        <v>1162612333</v>
      </c>
      <c r="D100" s="155" t="s">
        <v>176</v>
      </c>
      <c r="E100" s="153">
        <v>330</v>
      </c>
      <c r="F100" s="153"/>
      <c r="G100" s="154" t="s">
        <v>14</v>
      </c>
      <c r="H100" s="153"/>
      <c r="I100" s="153"/>
      <c r="J100" s="154" t="s">
        <v>15</v>
      </c>
      <c r="K100" s="155">
        <f t="shared" si="2"/>
        <v>0</v>
      </c>
      <c r="L100" s="155"/>
      <c r="M100" s="154" t="str">
        <f t="shared" si="3"/>
        <v>ｍｌ</v>
      </c>
    </row>
    <row r="101" spans="1:13" ht="20.100000000000001" customHeight="1">
      <c r="B101" s="241">
        <v>99</v>
      </c>
      <c r="C101" s="242">
        <v>1161397104</v>
      </c>
      <c r="D101" s="155" t="s">
        <v>452</v>
      </c>
      <c r="E101" s="153">
        <v>4</v>
      </c>
      <c r="F101" s="153"/>
      <c r="G101" s="154" t="s">
        <v>19</v>
      </c>
      <c r="H101" s="153"/>
      <c r="I101" s="153"/>
      <c r="J101" s="154" t="s">
        <v>12</v>
      </c>
      <c r="K101" s="155">
        <f t="shared" si="2"/>
        <v>0</v>
      </c>
      <c r="L101" s="155"/>
      <c r="M101" s="154" t="str">
        <f t="shared" si="3"/>
        <v>Ｌ</v>
      </c>
    </row>
    <row r="102" spans="1:13" ht="20.100000000000001" customHeight="1">
      <c r="A102" s="17" t="s">
        <v>453</v>
      </c>
      <c r="B102" s="241">
        <v>100</v>
      </c>
      <c r="C102" s="242">
        <v>1161625104</v>
      </c>
      <c r="D102" s="155" t="s">
        <v>177</v>
      </c>
      <c r="E102" s="153">
        <v>4</v>
      </c>
      <c r="F102" s="153"/>
      <c r="G102" s="154" t="s">
        <v>19</v>
      </c>
      <c r="H102" s="153"/>
      <c r="I102" s="153"/>
      <c r="J102" s="154" t="s">
        <v>12</v>
      </c>
      <c r="K102" s="155">
        <f t="shared" ref="K102:K130" si="4">E102*H102</f>
        <v>0</v>
      </c>
      <c r="L102" s="155"/>
      <c r="M102" s="154" t="str">
        <f t="shared" ref="M102:M130" si="5">IF(D102="","",G102)</f>
        <v>Ｌ</v>
      </c>
    </row>
    <row r="103" spans="1:13" ht="20.100000000000001" customHeight="1">
      <c r="A103" s="17" t="s">
        <v>454</v>
      </c>
      <c r="B103" s="241">
        <v>101</v>
      </c>
      <c r="C103" s="242" t="s">
        <v>455</v>
      </c>
      <c r="D103" s="155" t="s">
        <v>178</v>
      </c>
      <c r="E103" s="153">
        <v>0.27</v>
      </c>
      <c r="F103" s="153"/>
      <c r="G103" s="154" t="s">
        <v>19</v>
      </c>
      <c r="H103" s="153"/>
      <c r="I103" s="153"/>
      <c r="J103" s="154" t="s">
        <v>13</v>
      </c>
      <c r="K103" s="155">
        <f t="shared" si="4"/>
        <v>0</v>
      </c>
      <c r="L103" s="155"/>
      <c r="M103" s="154" t="str">
        <f t="shared" si="5"/>
        <v>Ｌ</v>
      </c>
    </row>
    <row r="104" spans="1:13" ht="20.100000000000001" customHeight="1">
      <c r="A104" s="17" t="s">
        <v>456</v>
      </c>
      <c r="B104" s="241">
        <v>102</v>
      </c>
      <c r="C104" s="242">
        <v>1161632327</v>
      </c>
      <c r="D104" s="155" t="s">
        <v>179</v>
      </c>
      <c r="E104" s="153">
        <v>0.27</v>
      </c>
      <c r="F104" s="153"/>
      <c r="G104" s="154" t="s">
        <v>19</v>
      </c>
      <c r="H104" s="153"/>
      <c r="I104" s="153"/>
      <c r="J104" s="154" t="s">
        <v>13</v>
      </c>
      <c r="K104" s="155">
        <f t="shared" si="4"/>
        <v>0</v>
      </c>
      <c r="L104" s="155"/>
      <c r="M104" s="154" t="str">
        <f t="shared" si="5"/>
        <v>Ｌ</v>
      </c>
    </row>
    <row r="105" spans="1:13" ht="20.100000000000001" customHeight="1">
      <c r="A105" s="17" t="s">
        <v>457</v>
      </c>
      <c r="B105" s="241">
        <v>103</v>
      </c>
      <c r="C105" s="242">
        <v>1161633327</v>
      </c>
      <c r="D105" s="155" t="s">
        <v>180</v>
      </c>
      <c r="E105" s="153">
        <v>0.27</v>
      </c>
      <c r="F105" s="153"/>
      <c r="G105" s="154" t="s">
        <v>19</v>
      </c>
      <c r="H105" s="153"/>
      <c r="I105" s="153"/>
      <c r="J105" s="154" t="s">
        <v>13</v>
      </c>
      <c r="K105" s="155">
        <f t="shared" si="4"/>
        <v>0</v>
      </c>
      <c r="L105" s="155"/>
      <c r="M105" s="154" t="str">
        <f t="shared" si="5"/>
        <v>Ｌ</v>
      </c>
    </row>
    <row r="106" spans="1:13" ht="20.100000000000001" customHeight="1">
      <c r="A106" s="17" t="s">
        <v>458</v>
      </c>
      <c r="B106" s="241">
        <v>104</v>
      </c>
      <c r="C106" s="242">
        <v>1161631327</v>
      </c>
      <c r="D106" s="155" t="s">
        <v>181</v>
      </c>
      <c r="E106" s="153">
        <v>0.27</v>
      </c>
      <c r="F106" s="153"/>
      <c r="G106" s="154" t="s">
        <v>19</v>
      </c>
      <c r="H106" s="153"/>
      <c r="I106" s="153"/>
      <c r="J106" s="154" t="s">
        <v>13</v>
      </c>
      <c r="K106" s="155">
        <f t="shared" si="4"/>
        <v>0</v>
      </c>
      <c r="L106" s="155"/>
      <c r="M106" s="154" t="str">
        <f t="shared" si="5"/>
        <v>Ｌ</v>
      </c>
    </row>
    <row r="107" spans="1:13" ht="20.100000000000001" customHeight="1">
      <c r="A107" s="17" t="s">
        <v>459</v>
      </c>
      <c r="B107" s="241">
        <v>105</v>
      </c>
      <c r="C107" s="242">
        <v>1161635327</v>
      </c>
      <c r="D107" s="155" t="s">
        <v>182</v>
      </c>
      <c r="E107" s="153">
        <v>0.27</v>
      </c>
      <c r="F107" s="153"/>
      <c r="G107" s="154" t="s">
        <v>19</v>
      </c>
      <c r="H107" s="153"/>
      <c r="I107" s="153"/>
      <c r="J107" s="154" t="s">
        <v>13</v>
      </c>
      <c r="K107" s="155">
        <f t="shared" si="4"/>
        <v>0</v>
      </c>
      <c r="L107" s="155"/>
      <c r="M107" s="154" t="str">
        <f t="shared" si="5"/>
        <v>Ｌ</v>
      </c>
    </row>
    <row r="108" spans="1:13" ht="20.100000000000001" customHeight="1">
      <c r="A108" s="17" t="s">
        <v>460</v>
      </c>
      <c r="B108" s="241">
        <v>106</v>
      </c>
      <c r="C108" s="242">
        <v>1161634327</v>
      </c>
      <c r="D108" s="155" t="s">
        <v>183</v>
      </c>
      <c r="E108" s="153">
        <v>0.27</v>
      </c>
      <c r="F108" s="153"/>
      <c r="G108" s="154" t="s">
        <v>19</v>
      </c>
      <c r="H108" s="153"/>
      <c r="I108" s="153"/>
      <c r="J108" s="154" t="s">
        <v>13</v>
      </c>
      <c r="K108" s="155">
        <f t="shared" si="4"/>
        <v>0</v>
      </c>
      <c r="L108" s="155"/>
      <c r="M108" s="154" t="str">
        <f t="shared" si="5"/>
        <v>Ｌ</v>
      </c>
    </row>
    <row r="109" spans="1:13" ht="20.100000000000001" customHeight="1">
      <c r="A109" s="17" t="s">
        <v>461</v>
      </c>
      <c r="B109" s="241">
        <v>107</v>
      </c>
      <c r="C109" s="242">
        <v>1161630327</v>
      </c>
      <c r="D109" s="155" t="s">
        <v>184</v>
      </c>
      <c r="E109" s="153">
        <v>0.27</v>
      </c>
      <c r="F109" s="153"/>
      <c r="G109" s="154" t="s">
        <v>19</v>
      </c>
      <c r="H109" s="153"/>
      <c r="I109" s="153"/>
      <c r="J109" s="154" t="s">
        <v>13</v>
      </c>
      <c r="K109" s="155">
        <f t="shared" si="4"/>
        <v>0</v>
      </c>
      <c r="L109" s="155"/>
      <c r="M109" s="154" t="str">
        <f t="shared" si="5"/>
        <v>Ｌ</v>
      </c>
    </row>
    <row r="110" spans="1:13" ht="20.100000000000001" customHeight="1">
      <c r="A110" s="17" t="s">
        <v>462</v>
      </c>
      <c r="B110" s="241">
        <v>108</v>
      </c>
      <c r="C110" s="242">
        <v>1161636327</v>
      </c>
      <c r="D110" s="155" t="s">
        <v>185</v>
      </c>
      <c r="E110" s="153">
        <v>0.27</v>
      </c>
      <c r="F110" s="153"/>
      <c r="G110" s="154" t="s">
        <v>19</v>
      </c>
      <c r="H110" s="153"/>
      <c r="I110" s="153"/>
      <c r="J110" s="154" t="s">
        <v>13</v>
      </c>
      <c r="K110" s="155">
        <f t="shared" si="4"/>
        <v>0</v>
      </c>
      <c r="L110" s="155"/>
      <c r="M110" s="154" t="str">
        <f t="shared" si="5"/>
        <v>Ｌ</v>
      </c>
    </row>
    <row r="111" spans="1:13" ht="20.100000000000001" customHeight="1">
      <c r="A111" s="17" t="s">
        <v>463</v>
      </c>
      <c r="B111" s="241">
        <v>109</v>
      </c>
      <c r="C111" s="242">
        <v>1161637327</v>
      </c>
      <c r="D111" s="155" t="s">
        <v>186</v>
      </c>
      <c r="E111" s="153">
        <v>0.27</v>
      </c>
      <c r="F111" s="153"/>
      <c r="G111" s="154" t="s">
        <v>19</v>
      </c>
      <c r="H111" s="153"/>
      <c r="I111" s="153"/>
      <c r="J111" s="154" t="s">
        <v>13</v>
      </c>
      <c r="K111" s="155">
        <f t="shared" si="4"/>
        <v>0</v>
      </c>
      <c r="L111" s="155"/>
      <c r="M111" s="154" t="str">
        <f t="shared" si="5"/>
        <v>Ｌ</v>
      </c>
    </row>
    <row r="112" spans="1:13" ht="20.100000000000001" customHeight="1">
      <c r="A112" s="17" t="s">
        <v>464</v>
      </c>
      <c r="B112" s="241">
        <v>110</v>
      </c>
      <c r="C112" s="242">
        <v>1161638327</v>
      </c>
      <c r="D112" s="155" t="s">
        <v>187</v>
      </c>
      <c r="E112" s="153">
        <v>0.27</v>
      </c>
      <c r="F112" s="153"/>
      <c r="G112" s="154" t="s">
        <v>19</v>
      </c>
      <c r="H112" s="153"/>
      <c r="I112" s="153"/>
      <c r="J112" s="154" t="s">
        <v>13</v>
      </c>
      <c r="K112" s="155">
        <f t="shared" si="4"/>
        <v>0</v>
      </c>
      <c r="L112" s="155"/>
      <c r="M112" s="154" t="str">
        <f t="shared" si="5"/>
        <v>Ｌ</v>
      </c>
    </row>
    <row r="113" spans="1:15" ht="20.100000000000001" customHeight="1">
      <c r="A113" s="17" t="s">
        <v>465</v>
      </c>
      <c r="B113" s="241">
        <v>111</v>
      </c>
      <c r="C113" s="242">
        <v>1161629327</v>
      </c>
      <c r="D113" s="155" t="s">
        <v>188</v>
      </c>
      <c r="E113" s="153">
        <v>0.27</v>
      </c>
      <c r="F113" s="153"/>
      <c r="G113" s="154" t="s">
        <v>19</v>
      </c>
      <c r="H113" s="153"/>
      <c r="I113" s="153"/>
      <c r="J113" s="154" t="s">
        <v>13</v>
      </c>
      <c r="K113" s="155">
        <f t="shared" si="4"/>
        <v>0</v>
      </c>
      <c r="L113" s="155"/>
      <c r="M113" s="154" t="str">
        <f t="shared" si="5"/>
        <v>Ｌ</v>
      </c>
    </row>
    <row r="114" spans="1:15" ht="20.100000000000001" customHeight="1">
      <c r="A114" s="17" t="s">
        <v>466</v>
      </c>
      <c r="B114" s="241">
        <v>112</v>
      </c>
      <c r="C114" s="242">
        <v>1161628020</v>
      </c>
      <c r="D114" s="155" t="s">
        <v>189</v>
      </c>
      <c r="E114" s="153">
        <v>200</v>
      </c>
      <c r="F114" s="153"/>
      <c r="G114" s="154" t="s">
        <v>23</v>
      </c>
      <c r="H114" s="153"/>
      <c r="I114" s="153"/>
      <c r="J114" s="154" t="s">
        <v>13</v>
      </c>
      <c r="K114" s="155">
        <f t="shared" si="4"/>
        <v>0</v>
      </c>
      <c r="L114" s="155"/>
      <c r="M114" s="154" t="str">
        <f t="shared" si="5"/>
        <v>ｇ</v>
      </c>
    </row>
    <row r="115" spans="1:15" ht="20.100000000000001" customHeight="1">
      <c r="A115" s="17" t="s">
        <v>467</v>
      </c>
      <c r="B115" s="241">
        <v>113</v>
      </c>
      <c r="C115" s="242">
        <v>1161626330</v>
      </c>
      <c r="D115" s="155" t="s">
        <v>190</v>
      </c>
      <c r="E115" s="153">
        <v>300</v>
      </c>
      <c r="F115" s="153"/>
      <c r="G115" s="154" t="s">
        <v>14</v>
      </c>
      <c r="H115" s="153"/>
      <c r="I115" s="153"/>
      <c r="J115" s="154" t="s">
        <v>18</v>
      </c>
      <c r="K115" s="155">
        <f t="shared" si="4"/>
        <v>0</v>
      </c>
      <c r="L115" s="155"/>
      <c r="M115" s="154" t="str">
        <f t="shared" si="5"/>
        <v>ｍｌ</v>
      </c>
    </row>
    <row r="116" spans="1:15" ht="20.100000000000001" customHeight="1">
      <c r="A116" s="17" t="s">
        <v>468</v>
      </c>
      <c r="B116" s="241">
        <v>114</v>
      </c>
      <c r="C116" s="242">
        <v>1161627330</v>
      </c>
      <c r="D116" s="155" t="s">
        <v>191</v>
      </c>
      <c r="E116" s="153">
        <v>300</v>
      </c>
      <c r="F116" s="153"/>
      <c r="G116" s="154" t="s">
        <v>14</v>
      </c>
      <c r="H116" s="153"/>
      <c r="I116" s="153"/>
      <c r="J116" s="154" t="s">
        <v>18</v>
      </c>
      <c r="K116" s="155">
        <f t="shared" si="4"/>
        <v>0</v>
      </c>
      <c r="L116" s="155"/>
      <c r="M116" s="154" t="str">
        <f t="shared" si="5"/>
        <v>ｍｌ</v>
      </c>
    </row>
    <row r="117" spans="1:15" ht="20.100000000000001" customHeight="1">
      <c r="A117" s="17" t="s">
        <v>469</v>
      </c>
      <c r="B117" s="241">
        <v>115</v>
      </c>
      <c r="C117" s="242" t="s">
        <v>470</v>
      </c>
      <c r="D117" s="155" t="s">
        <v>471</v>
      </c>
      <c r="E117" s="153">
        <v>333</v>
      </c>
      <c r="F117" s="153"/>
      <c r="G117" s="154" t="s">
        <v>14</v>
      </c>
      <c r="H117" s="153"/>
      <c r="I117" s="153"/>
      <c r="J117" s="154" t="s">
        <v>15</v>
      </c>
      <c r="K117" s="155">
        <f t="shared" si="4"/>
        <v>0</v>
      </c>
      <c r="L117" s="155"/>
      <c r="M117" s="154" t="str">
        <f t="shared" si="5"/>
        <v>ｍｌ</v>
      </c>
    </row>
    <row r="118" spans="1:15" ht="20.100000000000001" customHeight="1">
      <c r="A118" s="17" t="s">
        <v>472</v>
      </c>
      <c r="B118" s="241">
        <v>116</v>
      </c>
      <c r="C118" s="242">
        <v>1159731333</v>
      </c>
      <c r="D118" s="155" t="s">
        <v>473</v>
      </c>
      <c r="E118" s="153">
        <v>333</v>
      </c>
      <c r="F118" s="153"/>
      <c r="G118" s="154" t="s">
        <v>14</v>
      </c>
      <c r="H118" s="153"/>
      <c r="I118" s="153"/>
      <c r="J118" s="154" t="s">
        <v>15</v>
      </c>
      <c r="K118" s="155">
        <f t="shared" si="4"/>
        <v>0</v>
      </c>
      <c r="L118" s="155"/>
      <c r="M118" s="154" t="str">
        <f t="shared" si="5"/>
        <v>ｍｌ</v>
      </c>
    </row>
    <row r="119" spans="1:15" ht="20.100000000000001" customHeight="1">
      <c r="A119" s="17" t="s">
        <v>474</v>
      </c>
      <c r="B119" s="241">
        <v>117</v>
      </c>
      <c r="C119" s="242">
        <v>1159730333</v>
      </c>
      <c r="D119" s="155" t="s">
        <v>475</v>
      </c>
      <c r="E119" s="153">
        <v>333</v>
      </c>
      <c r="F119" s="153"/>
      <c r="G119" s="154" t="s">
        <v>14</v>
      </c>
      <c r="H119" s="153"/>
      <c r="I119" s="153"/>
      <c r="J119" s="154" t="s">
        <v>15</v>
      </c>
      <c r="K119" s="155">
        <f t="shared" si="4"/>
        <v>0</v>
      </c>
      <c r="L119" s="155"/>
      <c r="M119" s="154" t="str">
        <f t="shared" si="5"/>
        <v>ｍｌ</v>
      </c>
    </row>
    <row r="120" spans="1:15" ht="20.100000000000001" customHeight="1">
      <c r="A120" s="17" t="s">
        <v>476</v>
      </c>
      <c r="B120" s="241">
        <v>118</v>
      </c>
      <c r="C120" s="242" t="s">
        <v>477</v>
      </c>
      <c r="D120" s="155" t="s">
        <v>478</v>
      </c>
      <c r="E120" s="153">
        <v>333</v>
      </c>
      <c r="F120" s="153"/>
      <c r="G120" s="154" t="s">
        <v>14</v>
      </c>
      <c r="H120" s="153"/>
      <c r="I120" s="153"/>
      <c r="J120" s="154" t="s">
        <v>15</v>
      </c>
      <c r="K120" s="155">
        <f t="shared" si="4"/>
        <v>0</v>
      </c>
      <c r="L120" s="155"/>
      <c r="M120" s="154" t="str">
        <f t="shared" si="5"/>
        <v>ｍｌ</v>
      </c>
    </row>
    <row r="121" spans="1:15" ht="20.100000000000001" customHeight="1">
      <c r="A121" s="17" t="s">
        <v>479</v>
      </c>
      <c r="B121" s="241">
        <v>119</v>
      </c>
      <c r="C121" s="242" t="s">
        <v>480</v>
      </c>
      <c r="D121" s="155" t="s">
        <v>478</v>
      </c>
      <c r="E121" s="153">
        <v>6</v>
      </c>
      <c r="F121" s="153"/>
      <c r="G121" s="154" t="s">
        <v>19</v>
      </c>
      <c r="H121" s="153"/>
      <c r="I121" s="153"/>
      <c r="J121" s="154" t="s">
        <v>18</v>
      </c>
      <c r="K121" s="155">
        <f t="shared" si="4"/>
        <v>0</v>
      </c>
      <c r="L121" s="155"/>
      <c r="M121" s="154" t="str">
        <f t="shared" si="5"/>
        <v>Ｌ</v>
      </c>
    </row>
    <row r="122" spans="1:15" ht="20.100000000000001" customHeight="1">
      <c r="A122" s="17" t="s">
        <v>481</v>
      </c>
      <c r="B122" s="241">
        <v>120</v>
      </c>
      <c r="C122" s="242" t="s">
        <v>482</v>
      </c>
      <c r="D122" s="155" t="s">
        <v>483</v>
      </c>
      <c r="E122" s="153">
        <v>333</v>
      </c>
      <c r="F122" s="153"/>
      <c r="G122" s="154" t="s">
        <v>14</v>
      </c>
      <c r="H122" s="153"/>
      <c r="I122" s="153"/>
      <c r="J122" s="154" t="s">
        <v>15</v>
      </c>
      <c r="K122" s="155">
        <f t="shared" si="4"/>
        <v>0</v>
      </c>
      <c r="L122" s="155"/>
      <c r="M122" s="154" t="str">
        <f t="shared" si="5"/>
        <v>ｍｌ</v>
      </c>
    </row>
    <row r="123" spans="1:15" ht="20.100000000000001" customHeight="1">
      <c r="A123" s="17" t="s">
        <v>484</v>
      </c>
      <c r="B123" s="241">
        <v>121</v>
      </c>
      <c r="C123" s="242" t="s">
        <v>485</v>
      </c>
      <c r="D123" s="155" t="s">
        <v>483</v>
      </c>
      <c r="E123" s="153">
        <v>6</v>
      </c>
      <c r="F123" s="153"/>
      <c r="G123" s="154" t="s">
        <v>19</v>
      </c>
      <c r="H123" s="153"/>
      <c r="I123" s="153"/>
      <c r="J123" s="154" t="s">
        <v>18</v>
      </c>
      <c r="K123" s="155">
        <f t="shared" si="4"/>
        <v>0</v>
      </c>
      <c r="L123" s="155"/>
      <c r="M123" s="154" t="str">
        <f t="shared" si="5"/>
        <v>Ｌ</v>
      </c>
    </row>
    <row r="124" spans="1:15" ht="20.100000000000001" customHeight="1">
      <c r="B124" s="241">
        <v>122</v>
      </c>
      <c r="C124" s="242" t="s">
        <v>486</v>
      </c>
      <c r="D124" s="155" t="s">
        <v>487</v>
      </c>
      <c r="E124" s="153">
        <v>50</v>
      </c>
      <c r="F124" s="153"/>
      <c r="G124" s="154" t="s">
        <v>23</v>
      </c>
      <c r="H124" s="153"/>
      <c r="I124" s="153"/>
      <c r="J124" s="154" t="s">
        <v>15</v>
      </c>
      <c r="K124" s="155">
        <f t="shared" si="4"/>
        <v>0</v>
      </c>
      <c r="L124" s="155"/>
      <c r="M124" s="154" t="str">
        <f t="shared" si="5"/>
        <v>ｇ</v>
      </c>
    </row>
    <row r="125" spans="1:15" ht="20.100000000000001" customHeight="1">
      <c r="A125" s="17" t="s">
        <v>488</v>
      </c>
      <c r="B125" s="241">
        <v>123</v>
      </c>
      <c r="C125" s="242">
        <v>1371952201</v>
      </c>
      <c r="D125" s="155" t="s">
        <v>489</v>
      </c>
      <c r="E125" s="153">
        <v>100</v>
      </c>
      <c r="F125" s="153"/>
      <c r="G125" s="154" t="s">
        <v>20</v>
      </c>
      <c r="H125" s="153"/>
      <c r="I125" s="153"/>
      <c r="J125" s="154" t="s">
        <v>17</v>
      </c>
      <c r="K125" s="155">
        <f t="shared" si="4"/>
        <v>0</v>
      </c>
      <c r="L125" s="155"/>
      <c r="M125" s="154" t="str">
        <f t="shared" si="5"/>
        <v>㎡</v>
      </c>
      <c r="O125" s="2"/>
    </row>
    <row r="126" spans="1:15" ht="20.100000000000001" customHeight="1">
      <c r="B126" s="241">
        <v>124</v>
      </c>
      <c r="C126" s="242">
        <v>1371670033</v>
      </c>
      <c r="D126" s="155" t="s">
        <v>490</v>
      </c>
      <c r="E126" s="153">
        <v>50</v>
      </c>
      <c r="F126" s="153"/>
      <c r="G126" s="154" t="s">
        <v>22</v>
      </c>
      <c r="H126" s="153"/>
      <c r="I126" s="153"/>
      <c r="J126" s="154" t="s">
        <v>17</v>
      </c>
      <c r="K126" s="155">
        <f t="shared" si="4"/>
        <v>0</v>
      </c>
      <c r="L126" s="155"/>
      <c r="M126" s="154" t="str">
        <f t="shared" si="5"/>
        <v>ｍ</v>
      </c>
      <c r="O126" s="2"/>
    </row>
    <row r="127" spans="1:15" ht="20.100000000000001" customHeight="1">
      <c r="B127" s="241">
        <v>125</v>
      </c>
      <c r="C127" s="242">
        <v>1371670050</v>
      </c>
      <c r="D127" s="155" t="s">
        <v>491</v>
      </c>
      <c r="E127" s="153">
        <v>50</v>
      </c>
      <c r="F127" s="153"/>
      <c r="G127" s="154" t="s">
        <v>22</v>
      </c>
      <c r="H127" s="153"/>
      <c r="I127" s="153"/>
      <c r="J127" s="154" t="s">
        <v>17</v>
      </c>
      <c r="K127" s="155">
        <f t="shared" si="4"/>
        <v>0</v>
      </c>
      <c r="L127" s="155"/>
      <c r="M127" s="154" t="str">
        <f t="shared" si="5"/>
        <v>ｍ</v>
      </c>
      <c r="O127" s="2"/>
    </row>
    <row r="128" spans="1:15" ht="20.100000000000001" customHeight="1">
      <c r="B128" s="241">
        <v>126</v>
      </c>
      <c r="C128" s="242">
        <v>1371662000</v>
      </c>
      <c r="D128" s="155" t="s">
        <v>492</v>
      </c>
      <c r="E128" s="153">
        <v>50</v>
      </c>
      <c r="F128" s="153"/>
      <c r="G128" s="154" t="s">
        <v>22</v>
      </c>
      <c r="H128" s="153"/>
      <c r="I128" s="153"/>
      <c r="J128" s="154" t="s">
        <v>17</v>
      </c>
      <c r="K128" s="155">
        <f t="shared" si="4"/>
        <v>0</v>
      </c>
      <c r="L128" s="155"/>
      <c r="M128" s="154" t="str">
        <f t="shared" si="5"/>
        <v>ｍ</v>
      </c>
      <c r="O128" s="2"/>
    </row>
    <row r="129" spans="1:15" ht="20.100000000000001" customHeight="1">
      <c r="A129" s="17" t="s">
        <v>493</v>
      </c>
      <c r="B129" s="241">
        <v>127</v>
      </c>
      <c r="C129" s="242" t="s">
        <v>494</v>
      </c>
      <c r="D129" s="155" t="s">
        <v>161</v>
      </c>
      <c r="E129" s="153">
        <v>333</v>
      </c>
      <c r="F129" s="153"/>
      <c r="G129" s="154" t="s">
        <v>14</v>
      </c>
      <c r="H129" s="153"/>
      <c r="I129" s="153"/>
      <c r="J129" s="154" t="s">
        <v>15</v>
      </c>
      <c r="K129" s="155">
        <f t="shared" si="4"/>
        <v>0</v>
      </c>
      <c r="L129" s="155"/>
      <c r="M129" s="154" t="str">
        <f t="shared" si="5"/>
        <v>ｍｌ</v>
      </c>
    </row>
    <row r="130" spans="1:15" ht="20.100000000000001" customHeight="1">
      <c r="B130" s="241">
        <v>128</v>
      </c>
      <c r="C130" s="242">
        <v>1158083016</v>
      </c>
      <c r="D130" s="155" t="s">
        <v>495</v>
      </c>
      <c r="E130" s="153">
        <v>16.5</v>
      </c>
      <c r="F130" s="153"/>
      <c r="G130" s="154" t="s">
        <v>11</v>
      </c>
      <c r="H130" s="153"/>
      <c r="I130" s="153"/>
      <c r="J130" s="154" t="s">
        <v>12</v>
      </c>
      <c r="K130" s="155">
        <f t="shared" si="4"/>
        <v>0</v>
      </c>
      <c r="L130" s="155"/>
      <c r="M130" s="154" t="str">
        <f t="shared" si="5"/>
        <v>ｋｇ</v>
      </c>
    </row>
    <row r="131" spans="1:15" ht="20.100000000000001" customHeight="1">
      <c r="A131" s="17" t="s">
        <v>496</v>
      </c>
      <c r="B131" s="241">
        <v>129</v>
      </c>
      <c r="C131" s="242">
        <v>1371708000</v>
      </c>
      <c r="D131" s="155" t="s">
        <v>497</v>
      </c>
      <c r="E131" s="153"/>
      <c r="F131" s="153"/>
      <c r="G131" s="154"/>
      <c r="H131" s="153"/>
      <c r="I131" s="153"/>
      <c r="J131" s="154"/>
      <c r="K131" s="155"/>
      <c r="L131" s="155"/>
      <c r="M131" s="154" t="s">
        <v>13</v>
      </c>
      <c r="O131" s="2"/>
    </row>
    <row r="132" spans="1:15" ht="20.100000000000001" customHeight="1">
      <c r="A132" s="17" t="s">
        <v>498</v>
      </c>
      <c r="B132" s="241">
        <v>130</v>
      </c>
      <c r="C132" s="242">
        <v>1101585020</v>
      </c>
      <c r="D132" s="155" t="s">
        <v>499</v>
      </c>
      <c r="E132" s="153">
        <v>20</v>
      </c>
      <c r="F132" s="153"/>
      <c r="G132" s="154" t="s">
        <v>11</v>
      </c>
      <c r="H132" s="153"/>
      <c r="I132" s="153"/>
      <c r="J132" s="154" t="s">
        <v>24</v>
      </c>
      <c r="K132" s="155">
        <f t="shared" ref="K132:K136" si="6">E132*H132</f>
        <v>0</v>
      </c>
      <c r="L132" s="155"/>
      <c r="M132" s="154" t="str">
        <f t="shared" ref="M132:M136" si="7">IF(D132="","",G132)</f>
        <v>ｋｇ</v>
      </c>
      <c r="O132" s="2"/>
    </row>
    <row r="133" spans="1:15" ht="20.100000000000001" customHeight="1">
      <c r="A133" s="17" t="s">
        <v>500</v>
      </c>
      <c r="B133" s="241">
        <v>131</v>
      </c>
      <c r="C133" s="242">
        <v>1101588020</v>
      </c>
      <c r="D133" s="155" t="s">
        <v>501</v>
      </c>
      <c r="E133" s="153">
        <v>20</v>
      </c>
      <c r="F133" s="153"/>
      <c r="G133" s="154" t="s">
        <v>11</v>
      </c>
      <c r="H133" s="153"/>
      <c r="I133" s="153"/>
      <c r="J133" s="154" t="s">
        <v>24</v>
      </c>
      <c r="K133" s="155">
        <f t="shared" si="6"/>
        <v>0</v>
      </c>
      <c r="L133" s="155"/>
      <c r="M133" s="154" t="str">
        <f t="shared" si="7"/>
        <v>ｋｇ</v>
      </c>
      <c r="O133" s="2"/>
    </row>
    <row r="134" spans="1:15" ht="20.100000000000001" customHeight="1">
      <c r="A134" s="17" t="s">
        <v>502</v>
      </c>
      <c r="B134" s="241">
        <v>136</v>
      </c>
      <c r="C134" s="242">
        <v>1101081020</v>
      </c>
      <c r="D134" s="155" t="s">
        <v>503</v>
      </c>
      <c r="E134" s="153">
        <v>20</v>
      </c>
      <c r="F134" s="153"/>
      <c r="G134" s="154" t="s">
        <v>11</v>
      </c>
      <c r="H134" s="153"/>
      <c r="I134" s="153"/>
      <c r="J134" s="154" t="s">
        <v>24</v>
      </c>
      <c r="K134" s="155">
        <f t="shared" si="6"/>
        <v>0</v>
      </c>
      <c r="L134" s="155"/>
      <c r="M134" s="154" t="str">
        <f t="shared" si="7"/>
        <v>ｋｇ</v>
      </c>
      <c r="O134" s="2"/>
    </row>
    <row r="135" spans="1:15" ht="20.100000000000001" customHeight="1">
      <c r="A135" s="17" t="s">
        <v>504</v>
      </c>
      <c r="B135" s="241">
        <v>137</v>
      </c>
      <c r="C135" s="242">
        <v>1101130003</v>
      </c>
      <c r="D135" s="155" t="s">
        <v>505</v>
      </c>
      <c r="E135" s="153">
        <v>3</v>
      </c>
      <c r="F135" s="153"/>
      <c r="G135" s="154" t="s">
        <v>11</v>
      </c>
      <c r="H135" s="153"/>
      <c r="I135" s="153"/>
      <c r="J135" s="154" t="s">
        <v>16</v>
      </c>
      <c r="K135" s="155">
        <f t="shared" si="6"/>
        <v>0</v>
      </c>
      <c r="L135" s="155"/>
      <c r="M135" s="154" t="str">
        <f t="shared" si="7"/>
        <v>ｋｇ</v>
      </c>
      <c r="O135" s="2"/>
    </row>
    <row r="136" spans="1:15" ht="20.100000000000001" customHeight="1">
      <c r="A136" s="17" t="s">
        <v>506</v>
      </c>
      <c r="B136" s="241">
        <v>139</v>
      </c>
      <c r="C136" s="242">
        <v>1111917003</v>
      </c>
      <c r="D136" s="155" t="s">
        <v>507</v>
      </c>
      <c r="E136" s="153">
        <v>3</v>
      </c>
      <c r="F136" s="153"/>
      <c r="G136" s="154" t="s">
        <v>11</v>
      </c>
      <c r="H136" s="153"/>
      <c r="I136" s="153"/>
      <c r="J136" s="154" t="s">
        <v>18</v>
      </c>
      <c r="K136" s="155">
        <f t="shared" si="6"/>
        <v>0</v>
      </c>
      <c r="L136" s="155"/>
      <c r="M136" s="154" t="str">
        <f t="shared" si="7"/>
        <v>ｋｇ</v>
      </c>
      <c r="O136" s="2"/>
    </row>
    <row r="137" spans="1:15" ht="20.100000000000001" customHeight="1">
      <c r="A137" s="17" t="s">
        <v>508</v>
      </c>
      <c r="B137" s="241">
        <v>142</v>
      </c>
      <c r="C137" s="242">
        <v>1371642000</v>
      </c>
      <c r="D137" s="155" t="s">
        <v>509</v>
      </c>
      <c r="E137" s="153"/>
      <c r="F137" s="153"/>
      <c r="G137" s="154"/>
      <c r="H137" s="153"/>
      <c r="I137" s="153"/>
      <c r="J137" s="154"/>
      <c r="K137" s="155">
        <f>IF(A133="","",E137*H137)</f>
        <v>0</v>
      </c>
      <c r="L137" s="155"/>
      <c r="M137" s="154" t="s">
        <v>13</v>
      </c>
      <c r="O137" s="2"/>
    </row>
    <row r="138" spans="1:15" ht="20.100000000000001" customHeight="1">
      <c r="A138" s="17" t="s">
        <v>510</v>
      </c>
      <c r="B138" s="241">
        <v>143</v>
      </c>
      <c r="C138" s="242">
        <v>1371642001</v>
      </c>
      <c r="D138" s="155" t="s">
        <v>511</v>
      </c>
      <c r="E138" s="153"/>
      <c r="F138" s="153"/>
      <c r="G138" s="154"/>
      <c r="H138" s="153"/>
      <c r="I138" s="153"/>
      <c r="J138" s="154"/>
      <c r="K138" s="155" t="e">
        <f>IF(#REF!="","",E138*H138)</f>
        <v>#REF!</v>
      </c>
      <c r="L138" s="155"/>
      <c r="M138" s="154" t="s">
        <v>13</v>
      </c>
      <c r="O138" s="2"/>
    </row>
    <row r="139" spans="1:15" ht="20.100000000000001" customHeight="1">
      <c r="A139" s="17" t="s">
        <v>512</v>
      </c>
      <c r="B139" s="241">
        <v>144</v>
      </c>
      <c r="C139" s="242">
        <v>1371633001</v>
      </c>
      <c r="D139" s="155" t="s">
        <v>513</v>
      </c>
      <c r="E139" s="153"/>
      <c r="F139" s="153"/>
      <c r="G139" s="154"/>
      <c r="H139" s="153"/>
      <c r="I139" s="153"/>
      <c r="J139" s="154"/>
      <c r="K139" s="155"/>
      <c r="L139" s="155"/>
      <c r="M139" s="154" t="s">
        <v>15</v>
      </c>
      <c r="O139" s="2"/>
    </row>
    <row r="140" spans="1:15" ht="20.100000000000001" customHeight="1">
      <c r="A140" s="17" t="s">
        <v>514</v>
      </c>
      <c r="B140" s="241">
        <v>145</v>
      </c>
      <c r="C140" s="242">
        <v>1371637025</v>
      </c>
      <c r="D140" s="155" t="s">
        <v>515</v>
      </c>
      <c r="E140" s="153"/>
      <c r="F140" s="153"/>
      <c r="G140" s="154"/>
      <c r="H140" s="153"/>
      <c r="I140" s="153"/>
      <c r="J140" s="154"/>
      <c r="K140" s="155"/>
      <c r="L140" s="155"/>
      <c r="M140" s="154" t="s">
        <v>15</v>
      </c>
      <c r="O140" s="2"/>
    </row>
    <row r="141" spans="1:15" ht="20.100000000000001" customHeight="1">
      <c r="A141" s="17" t="s">
        <v>516</v>
      </c>
      <c r="B141" s="241">
        <v>146</v>
      </c>
      <c r="C141" s="242">
        <v>1371637026</v>
      </c>
      <c r="D141" s="155" t="s">
        <v>517</v>
      </c>
      <c r="E141" s="153"/>
      <c r="F141" s="153"/>
      <c r="G141" s="154"/>
      <c r="H141" s="153"/>
      <c r="I141" s="153"/>
      <c r="J141" s="154"/>
      <c r="K141" s="155"/>
      <c r="L141" s="155"/>
      <c r="M141" s="154" t="s">
        <v>15</v>
      </c>
      <c r="O141" s="2"/>
    </row>
    <row r="142" spans="1:15" ht="20.100000000000001" customHeight="1">
      <c r="A142" s="17" t="s">
        <v>518</v>
      </c>
      <c r="B142" s="241">
        <v>147</v>
      </c>
      <c r="C142" s="242">
        <v>1371637002</v>
      </c>
      <c r="D142" s="155" t="s">
        <v>519</v>
      </c>
      <c r="E142" s="153"/>
      <c r="F142" s="153"/>
      <c r="G142" s="154"/>
      <c r="H142" s="153"/>
      <c r="I142" s="153"/>
      <c r="J142" s="154"/>
      <c r="K142" s="155"/>
      <c r="L142" s="155"/>
      <c r="M142" s="154" t="s">
        <v>15</v>
      </c>
      <c r="O142" s="2"/>
    </row>
    <row r="143" spans="1:15" ht="20.100000000000001" customHeight="1">
      <c r="A143" s="17" t="s">
        <v>520</v>
      </c>
      <c r="B143" s="241">
        <v>148</v>
      </c>
      <c r="C143" s="242">
        <v>1371637008</v>
      </c>
      <c r="D143" s="155" t="s">
        <v>521</v>
      </c>
      <c r="E143" s="153"/>
      <c r="F143" s="153"/>
      <c r="G143" s="154"/>
      <c r="H143" s="153"/>
      <c r="I143" s="153"/>
      <c r="J143" s="154"/>
      <c r="K143" s="155"/>
      <c r="L143" s="155"/>
      <c r="M143" s="154" t="s">
        <v>15</v>
      </c>
      <c r="O143" s="2"/>
    </row>
    <row r="144" spans="1:15" ht="20.100000000000001" customHeight="1">
      <c r="A144" s="17" t="s">
        <v>522</v>
      </c>
      <c r="B144" s="241">
        <v>149</v>
      </c>
      <c r="C144" s="242">
        <v>1371637007</v>
      </c>
      <c r="D144" s="155" t="s">
        <v>523</v>
      </c>
      <c r="E144" s="153"/>
      <c r="F144" s="153"/>
      <c r="G144" s="154"/>
      <c r="H144" s="153"/>
      <c r="I144" s="153"/>
      <c r="J144" s="154"/>
      <c r="K144" s="155"/>
      <c r="L144" s="155"/>
      <c r="M144" s="154" t="s">
        <v>15</v>
      </c>
      <c r="O144" s="2"/>
    </row>
    <row r="145" spans="1:15" ht="20.100000000000001" customHeight="1">
      <c r="A145" s="17" t="s">
        <v>524</v>
      </c>
      <c r="B145" s="241">
        <v>150</v>
      </c>
      <c r="C145" s="242">
        <v>1371634003</v>
      </c>
      <c r="D145" s="155" t="s">
        <v>525</v>
      </c>
      <c r="E145" s="153"/>
      <c r="F145" s="153"/>
      <c r="G145" s="154"/>
      <c r="H145" s="153"/>
      <c r="I145" s="153"/>
      <c r="J145" s="154"/>
      <c r="K145" s="155"/>
      <c r="L145" s="155"/>
      <c r="M145" s="154" t="s">
        <v>15</v>
      </c>
      <c r="O145" s="2"/>
    </row>
    <row r="146" spans="1:15" ht="20.100000000000001" customHeight="1">
      <c r="A146" s="17" t="s">
        <v>526</v>
      </c>
      <c r="B146" s="241">
        <v>151</v>
      </c>
      <c r="C146" s="242">
        <v>1371637019</v>
      </c>
      <c r="D146" s="155" t="s">
        <v>527</v>
      </c>
      <c r="E146" s="153"/>
      <c r="F146" s="153"/>
      <c r="G146" s="154"/>
      <c r="H146" s="153"/>
      <c r="I146" s="153"/>
      <c r="J146" s="154"/>
      <c r="K146" s="155"/>
      <c r="L146" s="155"/>
      <c r="M146" s="154" t="s">
        <v>15</v>
      </c>
      <c r="O146" s="2"/>
    </row>
    <row r="147" spans="1:15" ht="20.100000000000001" customHeight="1">
      <c r="A147" s="17" t="s">
        <v>528</v>
      </c>
      <c r="B147" s="241">
        <v>152</v>
      </c>
      <c r="C147" s="242">
        <v>1371637022</v>
      </c>
      <c r="D147" s="155" t="s">
        <v>529</v>
      </c>
      <c r="E147" s="153"/>
      <c r="F147" s="153"/>
      <c r="G147" s="154"/>
      <c r="H147" s="153"/>
      <c r="I147" s="153"/>
      <c r="J147" s="154"/>
      <c r="K147" s="155"/>
      <c r="L147" s="155"/>
      <c r="M147" s="154" t="s">
        <v>15</v>
      </c>
      <c r="O147" s="2"/>
    </row>
    <row r="148" spans="1:15" ht="20.100000000000001" customHeight="1">
      <c r="A148" s="17" t="s">
        <v>530</v>
      </c>
      <c r="B148" s="241">
        <v>153</v>
      </c>
      <c r="C148" s="242">
        <v>1371637012</v>
      </c>
      <c r="D148" s="155" t="s">
        <v>531</v>
      </c>
      <c r="E148" s="153"/>
      <c r="F148" s="153"/>
      <c r="G148" s="154"/>
      <c r="H148" s="153"/>
      <c r="I148" s="153"/>
      <c r="J148" s="154"/>
      <c r="K148" s="155"/>
      <c r="L148" s="155"/>
      <c r="M148" s="154" t="s">
        <v>15</v>
      </c>
      <c r="O148" s="2"/>
    </row>
    <row r="149" spans="1:15" ht="20.100000000000001" customHeight="1">
      <c r="A149" s="17" t="s">
        <v>532</v>
      </c>
      <c r="B149" s="241">
        <v>154</v>
      </c>
      <c r="C149" s="242">
        <v>1371637005</v>
      </c>
      <c r="D149" s="155" t="s">
        <v>533</v>
      </c>
      <c r="E149" s="153"/>
      <c r="F149" s="153"/>
      <c r="G149" s="154"/>
      <c r="H149" s="153"/>
      <c r="I149" s="153"/>
      <c r="J149" s="154"/>
      <c r="K149" s="155"/>
      <c r="L149" s="155"/>
      <c r="M149" s="154" t="s">
        <v>15</v>
      </c>
      <c r="O149" s="2"/>
    </row>
    <row r="150" spans="1:15" ht="20.100000000000001" customHeight="1">
      <c r="A150" s="17" t="s">
        <v>534</v>
      </c>
      <c r="B150" s="241">
        <v>155</v>
      </c>
      <c r="C150" s="242">
        <v>1371637003</v>
      </c>
      <c r="D150" s="155" t="s">
        <v>535</v>
      </c>
      <c r="E150" s="153"/>
      <c r="F150" s="153"/>
      <c r="G150" s="154"/>
      <c r="H150" s="153"/>
      <c r="I150" s="153"/>
      <c r="J150" s="154"/>
      <c r="K150" s="155"/>
      <c r="L150" s="155"/>
      <c r="M150" s="154" t="s">
        <v>15</v>
      </c>
      <c r="O150" s="2"/>
    </row>
    <row r="151" spans="1:15" ht="20.100000000000001" customHeight="1">
      <c r="A151" s="17" t="s">
        <v>536</v>
      </c>
      <c r="B151" s="241">
        <v>156</v>
      </c>
      <c r="C151" s="242">
        <v>1372820001</v>
      </c>
      <c r="D151" s="155" t="s">
        <v>537</v>
      </c>
      <c r="E151" s="153"/>
      <c r="F151" s="153"/>
      <c r="G151" s="154"/>
      <c r="H151" s="153"/>
      <c r="I151" s="153"/>
      <c r="J151" s="154"/>
      <c r="K151" s="155">
        <f>IF(A139="","",E151*H151)</f>
        <v>0</v>
      </c>
      <c r="L151" s="155"/>
      <c r="M151" s="154" t="s">
        <v>13</v>
      </c>
      <c r="O151" s="2"/>
    </row>
    <row r="152" spans="1:15" ht="20.100000000000001" customHeight="1">
      <c r="A152" s="17" t="s">
        <v>538</v>
      </c>
      <c r="B152" s="241">
        <v>157</v>
      </c>
      <c r="C152" s="242">
        <v>1372820002</v>
      </c>
      <c r="D152" s="155" t="s">
        <v>539</v>
      </c>
      <c r="E152" s="153"/>
      <c r="F152" s="153"/>
      <c r="G152" s="154"/>
      <c r="H152" s="153"/>
      <c r="I152" s="153"/>
      <c r="J152" s="154"/>
      <c r="K152" s="155">
        <f>IF(A140="","",E152*H152)</f>
        <v>0</v>
      </c>
      <c r="L152" s="155"/>
      <c r="M152" s="154" t="s">
        <v>13</v>
      </c>
      <c r="O152" s="2"/>
    </row>
    <row r="153" spans="1:15" ht="20.100000000000001" customHeight="1">
      <c r="A153" s="17" t="s">
        <v>540</v>
      </c>
      <c r="B153" s="241">
        <v>158</v>
      </c>
      <c r="C153" s="242">
        <v>1101747020</v>
      </c>
      <c r="D153" s="155" t="s">
        <v>541</v>
      </c>
      <c r="E153" s="153">
        <v>20</v>
      </c>
      <c r="F153" s="153"/>
      <c r="G153" s="154" t="s">
        <v>11</v>
      </c>
      <c r="H153" s="153"/>
      <c r="I153" s="153"/>
      <c r="J153" s="154" t="s">
        <v>24</v>
      </c>
      <c r="K153" s="155">
        <f t="shared" ref="K153:K216" si="8">E153*H153</f>
        <v>0</v>
      </c>
      <c r="L153" s="155"/>
      <c r="M153" s="154" t="str">
        <f t="shared" ref="M153:M216" si="9">IF(D153="","",G153)</f>
        <v>ｋｇ</v>
      </c>
      <c r="O153" s="2"/>
    </row>
    <row r="154" spans="1:15" ht="20.100000000000001" customHeight="1">
      <c r="A154" s="17" t="s">
        <v>542</v>
      </c>
      <c r="B154" s="241">
        <v>159</v>
      </c>
      <c r="C154" s="242" t="s">
        <v>543</v>
      </c>
      <c r="D154" s="155" t="s">
        <v>544</v>
      </c>
      <c r="E154" s="153">
        <v>6</v>
      </c>
      <c r="F154" s="153"/>
      <c r="G154" s="154" t="s">
        <v>11</v>
      </c>
      <c r="H154" s="153"/>
      <c r="I154" s="153"/>
      <c r="J154" s="154" t="s">
        <v>12</v>
      </c>
      <c r="K154" s="155">
        <f t="shared" si="8"/>
        <v>0</v>
      </c>
      <c r="L154" s="155"/>
      <c r="M154" s="154" t="str">
        <f t="shared" si="9"/>
        <v>ｋｇ</v>
      </c>
      <c r="O154" s="2"/>
    </row>
    <row r="155" spans="1:15" ht="20.100000000000001" customHeight="1">
      <c r="A155" s="17" t="s">
        <v>545</v>
      </c>
      <c r="B155" s="241">
        <v>160</v>
      </c>
      <c r="C155" s="242">
        <v>1157003006</v>
      </c>
      <c r="D155" s="155" t="s">
        <v>546</v>
      </c>
      <c r="E155" s="153">
        <v>6</v>
      </c>
      <c r="F155" s="153"/>
      <c r="G155" s="154" t="s">
        <v>11</v>
      </c>
      <c r="H155" s="153"/>
      <c r="I155" s="153"/>
      <c r="J155" s="154" t="s">
        <v>12</v>
      </c>
      <c r="K155" s="155">
        <f t="shared" si="8"/>
        <v>0</v>
      </c>
      <c r="L155" s="155"/>
      <c r="M155" s="154" t="str">
        <f t="shared" si="9"/>
        <v>ｋｇ</v>
      </c>
      <c r="O155" s="2"/>
    </row>
    <row r="156" spans="1:15" ht="20.100000000000001" customHeight="1">
      <c r="A156" s="17" t="s">
        <v>547</v>
      </c>
      <c r="B156" s="241">
        <v>161</v>
      </c>
      <c r="C156" s="242">
        <v>1157012006</v>
      </c>
      <c r="D156" s="155" t="s">
        <v>548</v>
      </c>
      <c r="E156" s="153">
        <v>6</v>
      </c>
      <c r="F156" s="153"/>
      <c r="G156" s="154" t="s">
        <v>11</v>
      </c>
      <c r="H156" s="153"/>
      <c r="I156" s="153"/>
      <c r="J156" s="154" t="s">
        <v>12</v>
      </c>
      <c r="K156" s="155">
        <f t="shared" si="8"/>
        <v>0</v>
      </c>
      <c r="L156" s="155"/>
      <c r="M156" s="154" t="str">
        <f t="shared" si="9"/>
        <v>ｋｇ</v>
      </c>
      <c r="O156" s="2"/>
    </row>
    <row r="157" spans="1:15" ht="20.100000000000001" customHeight="1">
      <c r="A157" s="17" t="s">
        <v>549</v>
      </c>
      <c r="B157" s="241">
        <v>162</v>
      </c>
      <c r="C157" s="242">
        <v>1156003001</v>
      </c>
      <c r="D157" s="155" t="s">
        <v>550</v>
      </c>
      <c r="E157" s="153">
        <v>1</v>
      </c>
      <c r="F157" s="153"/>
      <c r="G157" s="154" t="s">
        <v>11</v>
      </c>
      <c r="H157" s="153"/>
      <c r="I157" s="153"/>
      <c r="J157" s="154" t="s">
        <v>12</v>
      </c>
      <c r="K157" s="155">
        <f t="shared" si="8"/>
        <v>0</v>
      </c>
      <c r="L157" s="155"/>
      <c r="M157" s="154" t="str">
        <f t="shared" si="9"/>
        <v>ｋｇ</v>
      </c>
      <c r="O157" s="2"/>
    </row>
    <row r="158" spans="1:15" ht="20.100000000000001" customHeight="1">
      <c r="A158" s="17" t="s">
        <v>551</v>
      </c>
      <c r="B158" s="241">
        <v>163</v>
      </c>
      <c r="C158" s="242">
        <v>1156003005</v>
      </c>
      <c r="D158" s="155" t="s">
        <v>550</v>
      </c>
      <c r="E158" s="153">
        <v>5</v>
      </c>
      <c r="F158" s="153"/>
      <c r="G158" s="154" t="s">
        <v>11</v>
      </c>
      <c r="H158" s="153"/>
      <c r="I158" s="153"/>
      <c r="J158" s="154" t="s">
        <v>12</v>
      </c>
      <c r="K158" s="155">
        <f t="shared" si="8"/>
        <v>0</v>
      </c>
      <c r="L158" s="155"/>
      <c r="M158" s="154" t="str">
        <f t="shared" si="9"/>
        <v>ｋｇ</v>
      </c>
      <c r="O158" s="2"/>
    </row>
    <row r="159" spans="1:15" ht="20.100000000000001" customHeight="1">
      <c r="A159" s="17" t="s">
        <v>552</v>
      </c>
      <c r="B159" s="241">
        <v>165</v>
      </c>
      <c r="C159" s="242" t="s">
        <v>553</v>
      </c>
      <c r="D159" s="155" t="s">
        <v>554</v>
      </c>
      <c r="E159" s="153">
        <v>900</v>
      </c>
      <c r="F159" s="153"/>
      <c r="G159" s="154" t="s">
        <v>23</v>
      </c>
      <c r="H159" s="153"/>
      <c r="I159" s="153"/>
      <c r="J159" s="154" t="s">
        <v>12</v>
      </c>
      <c r="K159" s="155">
        <f t="shared" si="8"/>
        <v>0</v>
      </c>
      <c r="L159" s="155"/>
      <c r="M159" s="154" t="str">
        <f t="shared" si="9"/>
        <v>ｇ</v>
      </c>
      <c r="O159" s="2"/>
    </row>
    <row r="160" spans="1:15" ht="20.100000000000001" customHeight="1">
      <c r="A160" s="17" t="s">
        <v>555</v>
      </c>
      <c r="B160" s="241">
        <v>166</v>
      </c>
      <c r="C160" s="242">
        <v>1157046290</v>
      </c>
      <c r="D160" s="155" t="s">
        <v>556</v>
      </c>
      <c r="E160" s="153">
        <v>900</v>
      </c>
      <c r="F160" s="153"/>
      <c r="G160" s="154" t="s">
        <v>23</v>
      </c>
      <c r="H160" s="153"/>
      <c r="I160" s="153"/>
      <c r="J160" s="154" t="s">
        <v>12</v>
      </c>
      <c r="K160" s="155">
        <f t="shared" si="8"/>
        <v>0</v>
      </c>
      <c r="L160" s="155"/>
      <c r="M160" s="154" t="str">
        <f t="shared" si="9"/>
        <v>ｇ</v>
      </c>
      <c r="O160" s="2"/>
    </row>
    <row r="161" spans="1:15" ht="20.100000000000001" customHeight="1">
      <c r="A161" s="17" t="s">
        <v>557</v>
      </c>
      <c r="B161" s="241">
        <v>167</v>
      </c>
      <c r="C161" s="242">
        <v>1157055290</v>
      </c>
      <c r="D161" s="155" t="s">
        <v>558</v>
      </c>
      <c r="E161" s="153">
        <v>900</v>
      </c>
      <c r="F161" s="153"/>
      <c r="G161" s="154" t="s">
        <v>23</v>
      </c>
      <c r="H161" s="153"/>
      <c r="I161" s="153"/>
      <c r="J161" s="154" t="s">
        <v>12</v>
      </c>
      <c r="K161" s="155">
        <f t="shared" si="8"/>
        <v>0</v>
      </c>
      <c r="L161" s="155"/>
      <c r="M161" s="154" t="str">
        <f t="shared" si="9"/>
        <v>ｇ</v>
      </c>
      <c r="O161" s="2"/>
    </row>
    <row r="162" spans="1:15" ht="20.100000000000001" customHeight="1">
      <c r="B162" s="241">
        <v>168</v>
      </c>
      <c r="C162" s="242">
        <v>1157083290</v>
      </c>
      <c r="D162" s="155" t="s">
        <v>559</v>
      </c>
      <c r="E162" s="153">
        <v>900</v>
      </c>
      <c r="F162" s="153"/>
      <c r="G162" s="154" t="s">
        <v>23</v>
      </c>
      <c r="H162" s="153"/>
      <c r="I162" s="153"/>
      <c r="J162" s="154" t="s">
        <v>12</v>
      </c>
      <c r="K162" s="155">
        <f>E162*H162</f>
        <v>0</v>
      </c>
      <c r="L162" s="155"/>
      <c r="M162" s="154" t="str">
        <f>IF(D162="","",G162)</f>
        <v>ｇ</v>
      </c>
      <c r="O162" s="2"/>
    </row>
    <row r="163" spans="1:15" ht="20.100000000000001" customHeight="1">
      <c r="B163" s="241">
        <v>169</v>
      </c>
      <c r="C163" s="242" t="s">
        <v>560</v>
      </c>
      <c r="D163" s="155" t="s">
        <v>554</v>
      </c>
      <c r="E163" s="153">
        <v>12</v>
      </c>
      <c r="F163" s="153"/>
      <c r="G163" s="154" t="s">
        <v>11</v>
      </c>
      <c r="H163" s="153"/>
      <c r="I163" s="153"/>
      <c r="J163" s="154" t="s">
        <v>12</v>
      </c>
      <c r="K163" s="155">
        <f>E163*H163</f>
        <v>0</v>
      </c>
      <c r="L163" s="155"/>
      <c r="M163" s="154" t="str">
        <f>IF(D163="","",G163)</f>
        <v>ｋｇ</v>
      </c>
    </row>
    <row r="164" spans="1:15" ht="20.100000000000001" customHeight="1">
      <c r="B164" s="241">
        <v>170</v>
      </c>
      <c r="C164" s="242">
        <v>1157046012</v>
      </c>
      <c r="D164" s="155" t="s">
        <v>556</v>
      </c>
      <c r="E164" s="153">
        <v>12</v>
      </c>
      <c r="F164" s="153"/>
      <c r="G164" s="154" t="s">
        <v>11</v>
      </c>
      <c r="H164" s="153"/>
      <c r="I164" s="153"/>
      <c r="J164" s="154" t="s">
        <v>12</v>
      </c>
      <c r="K164" s="155">
        <f>E164*H164</f>
        <v>0</v>
      </c>
      <c r="L164" s="155"/>
      <c r="M164" s="154" t="str">
        <f>IF(D164="","",G164)</f>
        <v>ｋｇ</v>
      </c>
    </row>
    <row r="165" spans="1:15" ht="20.100000000000001" customHeight="1">
      <c r="B165" s="241">
        <v>171</v>
      </c>
      <c r="C165" s="242">
        <v>1157055012</v>
      </c>
      <c r="D165" s="155" t="s">
        <v>558</v>
      </c>
      <c r="E165" s="153">
        <v>12</v>
      </c>
      <c r="F165" s="153"/>
      <c r="G165" s="154" t="s">
        <v>11</v>
      </c>
      <c r="H165" s="153"/>
      <c r="I165" s="153"/>
      <c r="J165" s="154" t="s">
        <v>12</v>
      </c>
      <c r="K165" s="155">
        <f>E165*H165</f>
        <v>0</v>
      </c>
      <c r="L165" s="155"/>
      <c r="M165" s="154" t="str">
        <f>IF(D165="","",G165)</f>
        <v>ｋｇ</v>
      </c>
    </row>
    <row r="166" spans="1:15" ht="20.100000000000001" customHeight="1">
      <c r="B166" s="241">
        <v>172</v>
      </c>
      <c r="C166" s="242">
        <v>1157083012</v>
      </c>
      <c r="D166" s="155" t="s">
        <v>559</v>
      </c>
      <c r="E166" s="153">
        <v>12</v>
      </c>
      <c r="F166" s="153"/>
      <c r="G166" s="154" t="s">
        <v>11</v>
      </c>
      <c r="H166" s="153"/>
      <c r="I166" s="153"/>
      <c r="J166" s="154" t="s">
        <v>12</v>
      </c>
      <c r="K166" s="155">
        <f>E166*H166</f>
        <v>0</v>
      </c>
      <c r="L166" s="155"/>
      <c r="M166" s="154" t="str">
        <f>IF(D166="","",G166)</f>
        <v>ｋｇ</v>
      </c>
    </row>
    <row r="167" spans="1:15" ht="20.100000000000001" customHeight="1">
      <c r="A167" s="17" t="s">
        <v>561</v>
      </c>
      <c r="B167" s="241">
        <v>173</v>
      </c>
      <c r="C167" s="242" t="s">
        <v>562</v>
      </c>
      <c r="D167" s="155" t="s">
        <v>332</v>
      </c>
      <c r="E167" s="153">
        <v>3</v>
      </c>
      <c r="F167" s="153"/>
      <c r="G167" s="154" t="s">
        <v>11</v>
      </c>
      <c r="H167" s="153"/>
      <c r="I167" s="153"/>
      <c r="J167" s="154" t="s">
        <v>12</v>
      </c>
      <c r="K167" s="155">
        <f t="shared" si="8"/>
        <v>0</v>
      </c>
      <c r="L167" s="155"/>
      <c r="M167" s="154" t="str">
        <f t="shared" si="9"/>
        <v>ｋｇ</v>
      </c>
    </row>
    <row r="168" spans="1:15" ht="20.100000000000001" customHeight="1">
      <c r="A168" s="17" t="s">
        <v>563</v>
      </c>
      <c r="B168" s="241">
        <v>174</v>
      </c>
      <c r="C168" s="242" t="s">
        <v>564</v>
      </c>
      <c r="D168" s="155" t="s">
        <v>110</v>
      </c>
      <c r="E168" s="153">
        <v>3</v>
      </c>
      <c r="F168" s="153"/>
      <c r="G168" s="154" t="s">
        <v>11</v>
      </c>
      <c r="H168" s="153"/>
      <c r="I168" s="153"/>
      <c r="J168" s="154" t="s">
        <v>12</v>
      </c>
      <c r="K168" s="155">
        <f t="shared" si="8"/>
        <v>0</v>
      </c>
      <c r="L168" s="155"/>
      <c r="M168" s="154" t="str">
        <f t="shared" si="9"/>
        <v>ｋｇ</v>
      </c>
    </row>
    <row r="169" spans="1:15" ht="20.100000000000001" customHeight="1">
      <c r="A169" s="17" t="s">
        <v>565</v>
      </c>
      <c r="B169" s="241">
        <v>175</v>
      </c>
      <c r="C169" s="242">
        <v>1158114340</v>
      </c>
      <c r="D169" s="155" t="s">
        <v>566</v>
      </c>
      <c r="E169" s="153">
        <v>400</v>
      </c>
      <c r="F169" s="153"/>
      <c r="G169" s="154" t="s">
        <v>14</v>
      </c>
      <c r="H169" s="153"/>
      <c r="I169" s="153"/>
      <c r="J169" s="154" t="s">
        <v>15</v>
      </c>
      <c r="K169" s="155">
        <f t="shared" si="8"/>
        <v>0</v>
      </c>
      <c r="L169" s="155"/>
      <c r="M169" s="154" t="str">
        <f t="shared" si="9"/>
        <v>ｍｌ</v>
      </c>
    </row>
    <row r="170" spans="1:15" ht="20.100000000000001" customHeight="1">
      <c r="A170" s="17" t="s">
        <v>567</v>
      </c>
      <c r="B170" s="241">
        <v>176</v>
      </c>
      <c r="C170" s="242">
        <v>1158114390</v>
      </c>
      <c r="D170" s="155" t="s">
        <v>566</v>
      </c>
      <c r="E170" s="153">
        <v>900</v>
      </c>
      <c r="F170" s="153"/>
      <c r="G170" s="154" t="s">
        <v>14</v>
      </c>
      <c r="H170" s="153"/>
      <c r="I170" s="153"/>
      <c r="J170" s="154" t="s">
        <v>15</v>
      </c>
      <c r="K170" s="155">
        <f t="shared" si="8"/>
        <v>0</v>
      </c>
      <c r="L170" s="155"/>
      <c r="M170" s="154" t="str">
        <f t="shared" si="9"/>
        <v>ｍｌ</v>
      </c>
    </row>
    <row r="171" spans="1:15" ht="20.100000000000001" customHeight="1">
      <c r="A171" s="17" t="s">
        <v>568</v>
      </c>
      <c r="B171" s="241">
        <v>178</v>
      </c>
      <c r="C171" s="242" t="s">
        <v>569</v>
      </c>
      <c r="D171" s="155" t="s">
        <v>570</v>
      </c>
      <c r="E171" s="153">
        <v>15</v>
      </c>
      <c r="F171" s="153"/>
      <c r="G171" s="154" t="s">
        <v>11</v>
      </c>
      <c r="H171" s="153"/>
      <c r="I171" s="153"/>
      <c r="J171" s="154" t="s">
        <v>12</v>
      </c>
      <c r="K171" s="155">
        <f t="shared" si="8"/>
        <v>0</v>
      </c>
      <c r="L171" s="155"/>
      <c r="M171" s="154" t="str">
        <f t="shared" si="9"/>
        <v>ｋｇ</v>
      </c>
    </row>
    <row r="172" spans="1:15" ht="20.100000000000001" customHeight="1">
      <c r="A172" s="17" t="s">
        <v>571</v>
      </c>
      <c r="B172" s="241">
        <v>179</v>
      </c>
      <c r="C172" s="242">
        <v>1154053015</v>
      </c>
      <c r="D172" s="155" t="s">
        <v>572</v>
      </c>
      <c r="E172" s="153">
        <v>15</v>
      </c>
      <c r="F172" s="153"/>
      <c r="G172" s="154" t="s">
        <v>11</v>
      </c>
      <c r="H172" s="153"/>
      <c r="I172" s="153"/>
      <c r="J172" s="154" t="s">
        <v>12</v>
      </c>
      <c r="K172" s="155">
        <f t="shared" si="8"/>
        <v>0</v>
      </c>
      <c r="L172" s="155"/>
      <c r="M172" s="154" t="str">
        <f t="shared" si="9"/>
        <v>ｋｇ</v>
      </c>
    </row>
    <row r="173" spans="1:15" ht="20.100000000000001" customHeight="1">
      <c r="A173" s="17" t="s">
        <v>573</v>
      </c>
      <c r="B173" s="241">
        <v>180</v>
      </c>
      <c r="C173" s="242">
        <v>1154056015</v>
      </c>
      <c r="D173" s="155" t="s">
        <v>574</v>
      </c>
      <c r="E173" s="153">
        <v>15</v>
      </c>
      <c r="F173" s="153"/>
      <c r="G173" s="154" t="s">
        <v>11</v>
      </c>
      <c r="H173" s="153"/>
      <c r="I173" s="153"/>
      <c r="J173" s="154" t="s">
        <v>12</v>
      </c>
      <c r="K173" s="155">
        <f t="shared" si="8"/>
        <v>0</v>
      </c>
      <c r="L173" s="155"/>
      <c r="M173" s="154" t="str">
        <f t="shared" si="9"/>
        <v>ｋｇ</v>
      </c>
    </row>
    <row r="174" spans="1:15" ht="20.100000000000001" customHeight="1">
      <c r="A174" s="17" t="s">
        <v>575</v>
      </c>
      <c r="B174" s="241">
        <v>181</v>
      </c>
      <c r="C174" s="242" t="s">
        <v>576</v>
      </c>
      <c r="D174" s="155" t="s">
        <v>577</v>
      </c>
      <c r="E174" s="153">
        <v>3</v>
      </c>
      <c r="F174" s="153"/>
      <c r="G174" s="154" t="s">
        <v>11</v>
      </c>
      <c r="H174" s="153"/>
      <c r="I174" s="153"/>
      <c r="J174" s="154" t="s">
        <v>12</v>
      </c>
      <c r="K174" s="155">
        <f t="shared" si="8"/>
        <v>0</v>
      </c>
      <c r="L174" s="155"/>
      <c r="M174" s="154" t="str">
        <f t="shared" si="9"/>
        <v>ｋｇ</v>
      </c>
    </row>
    <row r="175" spans="1:15" ht="20.100000000000001" customHeight="1">
      <c r="A175" s="17" t="s">
        <v>578</v>
      </c>
      <c r="B175" s="241">
        <v>182</v>
      </c>
      <c r="C175" s="242">
        <v>1156070003</v>
      </c>
      <c r="D175" s="155" t="s">
        <v>579</v>
      </c>
      <c r="E175" s="153">
        <v>3</v>
      </c>
      <c r="F175" s="153"/>
      <c r="G175" s="154" t="s">
        <v>11</v>
      </c>
      <c r="H175" s="153"/>
      <c r="I175" s="153"/>
      <c r="J175" s="154" t="s">
        <v>12</v>
      </c>
      <c r="K175" s="155">
        <f t="shared" si="8"/>
        <v>0</v>
      </c>
      <c r="L175" s="155"/>
      <c r="M175" s="154" t="str">
        <f t="shared" si="9"/>
        <v>ｋｇ</v>
      </c>
    </row>
    <row r="176" spans="1:15" ht="20.100000000000001" customHeight="1">
      <c r="A176" s="17" t="s">
        <v>580</v>
      </c>
      <c r="B176" s="241">
        <v>183</v>
      </c>
      <c r="C176" s="242">
        <v>1156073003</v>
      </c>
      <c r="D176" s="155" t="s">
        <v>581</v>
      </c>
      <c r="E176" s="153">
        <v>3</v>
      </c>
      <c r="F176" s="153"/>
      <c r="G176" s="154" t="s">
        <v>11</v>
      </c>
      <c r="H176" s="153"/>
      <c r="I176" s="153"/>
      <c r="J176" s="154" t="s">
        <v>12</v>
      </c>
      <c r="K176" s="155">
        <f t="shared" si="8"/>
        <v>0</v>
      </c>
      <c r="L176" s="155"/>
      <c r="M176" s="154" t="str">
        <f t="shared" si="9"/>
        <v>ｋｇ</v>
      </c>
    </row>
    <row r="177" spans="1:15" ht="20.100000000000001" customHeight="1">
      <c r="B177" s="241">
        <v>185</v>
      </c>
      <c r="C177" s="242" t="s">
        <v>582</v>
      </c>
      <c r="D177" s="155" t="s">
        <v>583</v>
      </c>
      <c r="E177" s="153">
        <v>6</v>
      </c>
      <c r="F177" s="153"/>
      <c r="G177" s="154" t="s">
        <v>11</v>
      </c>
      <c r="H177" s="153"/>
      <c r="I177" s="153"/>
      <c r="J177" s="154" t="s">
        <v>12</v>
      </c>
      <c r="K177" s="155">
        <f>E177*H177</f>
        <v>0</v>
      </c>
      <c r="L177" s="155"/>
      <c r="M177" s="154" t="str">
        <f>IF(D177="","",G177)</f>
        <v>ｋｇ</v>
      </c>
    </row>
    <row r="178" spans="1:15" ht="20.100000000000001" customHeight="1">
      <c r="B178" s="241">
        <v>186</v>
      </c>
      <c r="C178" s="242">
        <v>1157583006</v>
      </c>
      <c r="D178" s="155" t="s">
        <v>584</v>
      </c>
      <c r="E178" s="153">
        <v>6</v>
      </c>
      <c r="F178" s="153"/>
      <c r="G178" s="154" t="s">
        <v>11</v>
      </c>
      <c r="H178" s="153"/>
      <c r="I178" s="153"/>
      <c r="J178" s="154" t="s">
        <v>12</v>
      </c>
      <c r="K178" s="155">
        <f>E178*H178</f>
        <v>0</v>
      </c>
      <c r="L178" s="155"/>
      <c r="M178" s="154" t="str">
        <f>IF(D178="","",G178)</f>
        <v>ｋｇ</v>
      </c>
    </row>
    <row r="179" spans="1:15" ht="20.100000000000001" customHeight="1">
      <c r="B179" s="241">
        <v>187</v>
      </c>
      <c r="C179" s="242">
        <v>1157584006</v>
      </c>
      <c r="D179" s="155" t="s">
        <v>585</v>
      </c>
      <c r="E179" s="153">
        <v>6</v>
      </c>
      <c r="F179" s="153"/>
      <c r="G179" s="154" t="s">
        <v>11</v>
      </c>
      <c r="H179" s="153"/>
      <c r="I179" s="153"/>
      <c r="J179" s="154" t="s">
        <v>12</v>
      </c>
      <c r="K179" s="155">
        <f>E179*H179</f>
        <v>0</v>
      </c>
      <c r="L179" s="155"/>
      <c r="M179" s="154" t="str">
        <f>IF(D179="","",G179)</f>
        <v>ｋｇ</v>
      </c>
    </row>
    <row r="180" spans="1:15" ht="20.100000000000001" customHeight="1">
      <c r="A180" s="17" t="s">
        <v>586</v>
      </c>
      <c r="B180" s="241">
        <v>188</v>
      </c>
      <c r="C180" s="242">
        <v>1154300020</v>
      </c>
      <c r="D180" s="155" t="s">
        <v>587</v>
      </c>
      <c r="E180" s="153">
        <v>20</v>
      </c>
      <c r="F180" s="153"/>
      <c r="G180" s="154" t="s">
        <v>11</v>
      </c>
      <c r="H180" s="153"/>
      <c r="I180" s="153"/>
      <c r="J180" s="154" t="s">
        <v>12</v>
      </c>
      <c r="K180" s="155">
        <f t="shared" si="8"/>
        <v>0</v>
      </c>
      <c r="L180" s="155"/>
      <c r="M180" s="154" t="str">
        <f t="shared" si="9"/>
        <v>ｋｇ</v>
      </c>
    </row>
    <row r="181" spans="1:15" ht="20.100000000000001" customHeight="1">
      <c r="A181" s="17" t="s">
        <v>588</v>
      </c>
      <c r="B181" s="241">
        <v>189</v>
      </c>
      <c r="C181" s="242">
        <v>1156135290</v>
      </c>
      <c r="D181" s="155" t="s">
        <v>589</v>
      </c>
      <c r="E181" s="153">
        <v>900</v>
      </c>
      <c r="F181" s="153"/>
      <c r="G181" s="154" t="s">
        <v>23</v>
      </c>
      <c r="H181" s="153"/>
      <c r="I181" s="153"/>
      <c r="J181" s="154" t="s">
        <v>12</v>
      </c>
      <c r="K181" s="155">
        <f t="shared" si="8"/>
        <v>0</v>
      </c>
      <c r="L181" s="155"/>
      <c r="M181" s="154" t="str">
        <f t="shared" si="9"/>
        <v>ｇ</v>
      </c>
    </row>
    <row r="182" spans="1:15" ht="20.100000000000001" customHeight="1">
      <c r="A182" s="17" t="s">
        <v>590</v>
      </c>
      <c r="B182" s="241">
        <v>190</v>
      </c>
      <c r="C182" s="242">
        <v>1156135006</v>
      </c>
      <c r="D182" s="155" t="s">
        <v>589</v>
      </c>
      <c r="E182" s="153">
        <v>6</v>
      </c>
      <c r="F182" s="153"/>
      <c r="G182" s="154" t="s">
        <v>11</v>
      </c>
      <c r="H182" s="153"/>
      <c r="I182" s="153"/>
      <c r="J182" s="154" t="s">
        <v>12</v>
      </c>
      <c r="K182" s="155">
        <f t="shared" si="8"/>
        <v>0</v>
      </c>
      <c r="L182" s="155"/>
      <c r="M182" s="154" t="str">
        <f t="shared" si="9"/>
        <v>ｋｇ</v>
      </c>
    </row>
    <row r="183" spans="1:15" ht="20.100000000000001" customHeight="1">
      <c r="A183" s="17" t="s">
        <v>591</v>
      </c>
      <c r="B183" s="241">
        <v>191</v>
      </c>
      <c r="C183" s="242">
        <v>1156135010</v>
      </c>
      <c r="D183" s="155" t="s">
        <v>589</v>
      </c>
      <c r="E183" s="153">
        <v>10</v>
      </c>
      <c r="F183" s="153"/>
      <c r="G183" s="154" t="s">
        <v>11</v>
      </c>
      <c r="H183" s="153"/>
      <c r="I183" s="153"/>
      <c r="J183" s="154" t="s">
        <v>12</v>
      </c>
      <c r="K183" s="155">
        <f t="shared" si="8"/>
        <v>0</v>
      </c>
      <c r="L183" s="155"/>
      <c r="M183" s="154" t="str">
        <f t="shared" si="9"/>
        <v>ｋｇ</v>
      </c>
    </row>
    <row r="184" spans="1:15" ht="20.100000000000001" customHeight="1">
      <c r="A184" s="17" t="s">
        <v>592</v>
      </c>
      <c r="B184" s="241">
        <v>192</v>
      </c>
      <c r="C184" s="242">
        <v>1156662006</v>
      </c>
      <c r="D184" s="155" t="s">
        <v>593</v>
      </c>
      <c r="E184" s="153">
        <v>6</v>
      </c>
      <c r="F184" s="153"/>
      <c r="G184" s="154" t="s">
        <v>11</v>
      </c>
      <c r="H184" s="153"/>
      <c r="I184" s="153"/>
      <c r="J184" s="154" t="s">
        <v>12</v>
      </c>
      <c r="K184" s="155">
        <f t="shared" si="8"/>
        <v>0</v>
      </c>
      <c r="L184" s="155"/>
      <c r="M184" s="154" t="str">
        <f t="shared" si="9"/>
        <v>ｋｇ</v>
      </c>
    </row>
    <row r="185" spans="1:15" ht="20.100000000000001" customHeight="1">
      <c r="A185" s="17" t="s">
        <v>594</v>
      </c>
      <c r="B185" s="241">
        <v>193</v>
      </c>
      <c r="C185" s="242">
        <v>1158117006</v>
      </c>
      <c r="D185" s="155" t="s">
        <v>595</v>
      </c>
      <c r="E185" s="153">
        <v>6</v>
      </c>
      <c r="F185" s="153"/>
      <c r="G185" s="154" t="s">
        <v>11</v>
      </c>
      <c r="H185" s="153"/>
      <c r="I185" s="153"/>
      <c r="J185" s="154" t="s">
        <v>12</v>
      </c>
      <c r="K185" s="155">
        <f t="shared" si="8"/>
        <v>0</v>
      </c>
      <c r="L185" s="155"/>
      <c r="M185" s="154" t="str">
        <f t="shared" si="9"/>
        <v>ｋｇ</v>
      </c>
    </row>
    <row r="186" spans="1:15" ht="20.100000000000001" customHeight="1">
      <c r="A186" s="17" t="s">
        <v>596</v>
      </c>
      <c r="B186" s="241">
        <v>194</v>
      </c>
      <c r="C186" s="242" t="s">
        <v>597</v>
      </c>
      <c r="D186" s="155" t="s">
        <v>598</v>
      </c>
      <c r="E186" s="153">
        <v>15</v>
      </c>
      <c r="F186" s="153"/>
      <c r="G186" s="154" t="s">
        <v>11</v>
      </c>
      <c r="H186" s="153"/>
      <c r="I186" s="153"/>
      <c r="J186" s="154" t="s">
        <v>12</v>
      </c>
      <c r="K186" s="155">
        <f t="shared" si="8"/>
        <v>0</v>
      </c>
      <c r="L186" s="155"/>
      <c r="M186" s="154" t="str">
        <f t="shared" si="9"/>
        <v>ｋｇ</v>
      </c>
    </row>
    <row r="187" spans="1:15" ht="20.100000000000001" customHeight="1">
      <c r="A187" s="17" t="s">
        <v>599</v>
      </c>
      <c r="B187" s="241">
        <v>195</v>
      </c>
      <c r="C187" s="242">
        <v>1156602015</v>
      </c>
      <c r="D187" s="155" t="s">
        <v>600</v>
      </c>
      <c r="E187" s="153">
        <v>15</v>
      </c>
      <c r="F187" s="153"/>
      <c r="G187" s="154" t="s">
        <v>11</v>
      </c>
      <c r="H187" s="153"/>
      <c r="I187" s="153"/>
      <c r="J187" s="154" t="s">
        <v>12</v>
      </c>
      <c r="K187" s="155">
        <f t="shared" si="8"/>
        <v>0</v>
      </c>
      <c r="L187" s="155"/>
      <c r="M187" s="154" t="str">
        <f t="shared" si="9"/>
        <v>ｋｇ</v>
      </c>
      <c r="O187" s="2"/>
    </row>
    <row r="188" spans="1:15" ht="20.100000000000001" customHeight="1">
      <c r="A188" s="17" t="s">
        <v>601</v>
      </c>
      <c r="B188" s="241">
        <v>196</v>
      </c>
      <c r="C188" s="224">
        <v>1156626015</v>
      </c>
      <c r="D188" s="155" t="s">
        <v>602</v>
      </c>
      <c r="E188" s="153">
        <v>15</v>
      </c>
      <c r="F188" s="153"/>
      <c r="G188" s="154" t="s">
        <v>11</v>
      </c>
      <c r="H188" s="153"/>
      <c r="I188" s="153"/>
      <c r="J188" s="154" t="s">
        <v>12</v>
      </c>
      <c r="K188" s="155">
        <f t="shared" si="8"/>
        <v>0</v>
      </c>
      <c r="L188" s="155"/>
      <c r="M188" s="154" t="str">
        <f t="shared" si="9"/>
        <v>ｋｇ</v>
      </c>
    </row>
    <row r="189" spans="1:15" ht="20.100000000000001" customHeight="1">
      <c r="A189" s="17" t="s">
        <v>603</v>
      </c>
      <c r="B189" s="241">
        <v>197</v>
      </c>
      <c r="C189" s="224">
        <v>1158086020</v>
      </c>
      <c r="D189" s="155" t="s">
        <v>604</v>
      </c>
      <c r="E189" s="153">
        <v>20</v>
      </c>
      <c r="F189" s="153"/>
      <c r="G189" s="154" t="s">
        <v>11</v>
      </c>
      <c r="H189" s="153"/>
      <c r="I189" s="153"/>
      <c r="J189" s="154" t="s">
        <v>12</v>
      </c>
      <c r="K189" s="155">
        <f t="shared" si="8"/>
        <v>0</v>
      </c>
      <c r="L189" s="155"/>
      <c r="M189" s="154" t="str">
        <f t="shared" si="9"/>
        <v>ｋｇ</v>
      </c>
    </row>
    <row r="190" spans="1:15" ht="20.100000000000001" customHeight="1">
      <c r="A190" s="17" t="s">
        <v>605</v>
      </c>
      <c r="B190" s="241">
        <v>198</v>
      </c>
      <c r="C190" s="224" t="s">
        <v>606</v>
      </c>
      <c r="D190" s="155" t="s">
        <v>607</v>
      </c>
      <c r="E190" s="153">
        <v>7</v>
      </c>
      <c r="F190" s="153"/>
      <c r="G190" s="154" t="s">
        <v>11</v>
      </c>
      <c r="H190" s="153"/>
      <c r="I190" s="153"/>
      <c r="J190" s="154" t="s">
        <v>12</v>
      </c>
      <c r="K190" s="155">
        <f t="shared" si="8"/>
        <v>0</v>
      </c>
      <c r="L190" s="155"/>
      <c r="M190" s="154" t="str">
        <f t="shared" si="9"/>
        <v>ｋｇ</v>
      </c>
    </row>
    <row r="191" spans="1:15" ht="20.100000000000001" customHeight="1">
      <c r="A191" s="17" t="s">
        <v>608</v>
      </c>
      <c r="B191" s="241">
        <v>199</v>
      </c>
      <c r="C191" s="242">
        <v>1156689007</v>
      </c>
      <c r="D191" s="155" t="s">
        <v>609</v>
      </c>
      <c r="E191" s="153">
        <v>7</v>
      </c>
      <c r="F191" s="153"/>
      <c r="G191" s="154" t="s">
        <v>11</v>
      </c>
      <c r="H191" s="153"/>
      <c r="I191" s="153"/>
      <c r="J191" s="154" t="s">
        <v>12</v>
      </c>
      <c r="K191" s="155">
        <f t="shared" si="8"/>
        <v>0</v>
      </c>
      <c r="L191" s="155"/>
      <c r="M191" s="154" t="str">
        <f t="shared" si="9"/>
        <v>ｋｇ</v>
      </c>
    </row>
    <row r="192" spans="1:15" ht="20.100000000000001" customHeight="1">
      <c r="A192" s="17" t="s">
        <v>610</v>
      </c>
      <c r="B192" s="241">
        <v>200</v>
      </c>
      <c r="C192" s="242">
        <v>1156699007</v>
      </c>
      <c r="D192" s="155" t="s">
        <v>611</v>
      </c>
      <c r="E192" s="153">
        <v>7</v>
      </c>
      <c r="F192" s="153"/>
      <c r="G192" s="154" t="s">
        <v>11</v>
      </c>
      <c r="H192" s="153"/>
      <c r="I192" s="153"/>
      <c r="J192" s="154" t="s">
        <v>12</v>
      </c>
      <c r="K192" s="155">
        <f t="shared" si="8"/>
        <v>0</v>
      </c>
      <c r="L192" s="155"/>
      <c r="M192" s="154" t="str">
        <f t="shared" si="9"/>
        <v>ｋｇ</v>
      </c>
    </row>
    <row r="193" spans="1:15" ht="20.100000000000001" customHeight="1">
      <c r="A193" s="17" t="s">
        <v>612</v>
      </c>
      <c r="B193" s="241">
        <v>201</v>
      </c>
      <c r="C193" s="242">
        <v>1157498020</v>
      </c>
      <c r="D193" s="155" t="s">
        <v>613</v>
      </c>
      <c r="E193" s="153">
        <v>20</v>
      </c>
      <c r="F193" s="153"/>
      <c r="G193" s="154" t="s">
        <v>11</v>
      </c>
      <c r="H193" s="153"/>
      <c r="I193" s="153"/>
      <c r="J193" s="154" t="s">
        <v>12</v>
      </c>
      <c r="K193" s="155">
        <f t="shared" si="8"/>
        <v>0</v>
      </c>
      <c r="L193" s="155"/>
      <c r="M193" s="154" t="str">
        <f t="shared" si="9"/>
        <v>ｋｇ</v>
      </c>
    </row>
    <row r="194" spans="1:15" ht="20.100000000000001" customHeight="1">
      <c r="A194" s="17" t="s">
        <v>614</v>
      </c>
      <c r="B194" s="241">
        <v>202</v>
      </c>
      <c r="C194" s="242">
        <v>1156852020</v>
      </c>
      <c r="D194" s="155" t="s">
        <v>615</v>
      </c>
      <c r="E194" s="153">
        <v>20</v>
      </c>
      <c r="F194" s="153"/>
      <c r="G194" s="154" t="s">
        <v>11</v>
      </c>
      <c r="H194" s="153"/>
      <c r="I194" s="153"/>
      <c r="J194" s="154" t="s">
        <v>12</v>
      </c>
      <c r="K194" s="155">
        <f t="shared" si="8"/>
        <v>0</v>
      </c>
      <c r="L194" s="155"/>
      <c r="M194" s="154" t="str">
        <f t="shared" si="9"/>
        <v>ｋｇ</v>
      </c>
    </row>
    <row r="195" spans="1:15" ht="20.100000000000001" customHeight="1">
      <c r="A195" s="17" t="s">
        <v>616</v>
      </c>
      <c r="B195" s="241">
        <v>203</v>
      </c>
      <c r="C195" s="242">
        <v>1158087116</v>
      </c>
      <c r="D195" s="155" t="s">
        <v>617</v>
      </c>
      <c r="E195" s="153">
        <v>15</v>
      </c>
      <c r="F195" s="153"/>
      <c r="G195" s="154" t="s">
        <v>11</v>
      </c>
      <c r="H195" s="153"/>
      <c r="I195" s="153"/>
      <c r="J195" s="154" t="s">
        <v>18</v>
      </c>
      <c r="K195" s="155">
        <f t="shared" si="8"/>
        <v>0</v>
      </c>
      <c r="L195" s="155"/>
      <c r="M195" s="154" t="str">
        <f t="shared" si="9"/>
        <v>ｋｇ</v>
      </c>
    </row>
    <row r="196" spans="1:15" ht="20.100000000000001" customHeight="1">
      <c r="A196" s="17" t="s">
        <v>618</v>
      </c>
      <c r="B196" s="241">
        <v>204</v>
      </c>
      <c r="C196" s="242">
        <v>1161522104</v>
      </c>
      <c r="D196" s="155" t="s">
        <v>619</v>
      </c>
      <c r="E196" s="153">
        <v>4</v>
      </c>
      <c r="F196" s="153"/>
      <c r="G196" s="154" t="s">
        <v>19</v>
      </c>
      <c r="H196" s="153"/>
      <c r="I196" s="153"/>
      <c r="J196" s="154" t="s">
        <v>12</v>
      </c>
      <c r="K196" s="155">
        <f t="shared" si="8"/>
        <v>0</v>
      </c>
      <c r="L196" s="155"/>
      <c r="M196" s="154" t="str">
        <f t="shared" si="9"/>
        <v>Ｌ</v>
      </c>
    </row>
    <row r="197" spans="1:15" ht="20.100000000000001" customHeight="1">
      <c r="A197" s="17" t="s">
        <v>620</v>
      </c>
      <c r="B197" s="241">
        <v>205</v>
      </c>
      <c r="C197" s="242" t="s">
        <v>621</v>
      </c>
      <c r="D197" s="155" t="s">
        <v>622</v>
      </c>
      <c r="E197" s="153">
        <v>16</v>
      </c>
      <c r="F197" s="153"/>
      <c r="G197" s="154" t="s">
        <v>11</v>
      </c>
      <c r="H197" s="153"/>
      <c r="I197" s="153"/>
      <c r="J197" s="154" t="s">
        <v>12</v>
      </c>
      <c r="K197" s="155">
        <f t="shared" si="8"/>
        <v>0</v>
      </c>
      <c r="L197" s="155"/>
      <c r="M197" s="154" t="str">
        <f t="shared" si="9"/>
        <v>ｋｇ</v>
      </c>
      <c r="N197" s="3" t="s">
        <v>623</v>
      </c>
    </row>
    <row r="198" spans="1:15" ht="20.100000000000001" customHeight="1">
      <c r="A198" s="17" t="s">
        <v>624</v>
      </c>
      <c r="B198" s="241">
        <v>206</v>
      </c>
      <c r="C198" s="242">
        <v>1158084016</v>
      </c>
      <c r="D198" s="155" t="s">
        <v>625</v>
      </c>
      <c r="E198" s="153">
        <v>16</v>
      </c>
      <c r="F198" s="153"/>
      <c r="G198" s="154" t="s">
        <v>11</v>
      </c>
      <c r="H198" s="153"/>
      <c r="I198" s="153"/>
      <c r="J198" s="154" t="s">
        <v>12</v>
      </c>
      <c r="K198" s="155">
        <f t="shared" si="8"/>
        <v>0</v>
      </c>
      <c r="L198" s="155"/>
      <c r="M198" s="154" t="str">
        <f t="shared" si="9"/>
        <v>ｋｇ</v>
      </c>
      <c r="N198" s="3" t="s">
        <v>623</v>
      </c>
    </row>
    <row r="199" spans="1:15" ht="20.100000000000001" customHeight="1">
      <c r="A199" s="17" t="s">
        <v>626</v>
      </c>
      <c r="B199" s="241">
        <v>207</v>
      </c>
      <c r="C199" s="242">
        <v>1158085116</v>
      </c>
      <c r="D199" s="155" t="s">
        <v>627</v>
      </c>
      <c r="E199" s="153">
        <v>16</v>
      </c>
      <c r="F199" s="153"/>
      <c r="G199" s="154" t="s">
        <v>19</v>
      </c>
      <c r="H199" s="153"/>
      <c r="I199" s="153"/>
      <c r="J199" s="154" t="s">
        <v>18</v>
      </c>
      <c r="K199" s="155">
        <f t="shared" si="8"/>
        <v>0</v>
      </c>
      <c r="L199" s="155"/>
      <c r="M199" s="154" t="str">
        <f t="shared" si="9"/>
        <v>Ｌ</v>
      </c>
      <c r="N199" s="3" t="s">
        <v>623</v>
      </c>
    </row>
    <row r="200" spans="1:15" ht="20.100000000000001" customHeight="1">
      <c r="A200" s="17" t="s">
        <v>628</v>
      </c>
      <c r="B200" s="241">
        <v>208</v>
      </c>
      <c r="C200" s="242">
        <v>1171380317</v>
      </c>
      <c r="D200" s="155" t="s">
        <v>629</v>
      </c>
      <c r="E200" s="153">
        <v>170</v>
      </c>
      <c r="F200" s="153"/>
      <c r="G200" s="154" t="s">
        <v>14</v>
      </c>
      <c r="H200" s="153"/>
      <c r="I200" s="153"/>
      <c r="J200" s="154" t="s">
        <v>24</v>
      </c>
      <c r="K200" s="155">
        <f t="shared" si="8"/>
        <v>0</v>
      </c>
      <c r="L200" s="155"/>
      <c r="M200" s="154" t="str">
        <f t="shared" si="9"/>
        <v>ｍｌ</v>
      </c>
    </row>
    <row r="201" spans="1:15" ht="20.100000000000001" customHeight="1">
      <c r="A201" s="17" t="s">
        <v>630</v>
      </c>
      <c r="B201" s="241">
        <v>210</v>
      </c>
      <c r="C201" s="242">
        <v>1152002003</v>
      </c>
      <c r="D201" s="155" t="s">
        <v>629</v>
      </c>
      <c r="E201" s="153">
        <v>3</v>
      </c>
      <c r="F201" s="153"/>
      <c r="G201" s="154" t="s">
        <v>11</v>
      </c>
      <c r="H201" s="153"/>
      <c r="I201" s="153"/>
      <c r="J201" s="154" t="s">
        <v>18</v>
      </c>
      <c r="K201" s="155">
        <f t="shared" si="8"/>
        <v>0</v>
      </c>
      <c r="L201" s="155"/>
      <c r="M201" s="154" t="str">
        <f t="shared" si="9"/>
        <v>ｋｇ</v>
      </c>
    </row>
    <row r="202" spans="1:15" ht="20.100000000000001" customHeight="1">
      <c r="A202" s="17" t="s">
        <v>631</v>
      </c>
      <c r="B202" s="241">
        <v>211</v>
      </c>
      <c r="C202" s="242">
        <v>1152002015</v>
      </c>
      <c r="D202" s="155" t="s">
        <v>629</v>
      </c>
      <c r="E202" s="153">
        <v>15</v>
      </c>
      <c r="F202" s="153"/>
      <c r="G202" s="154" t="s">
        <v>11</v>
      </c>
      <c r="H202" s="153"/>
      <c r="I202" s="153"/>
      <c r="J202" s="154" t="s">
        <v>18</v>
      </c>
      <c r="K202" s="155">
        <f t="shared" si="8"/>
        <v>0</v>
      </c>
      <c r="L202" s="155"/>
      <c r="M202" s="154" t="str">
        <f t="shared" si="9"/>
        <v>ｋｇ</v>
      </c>
    </row>
    <row r="203" spans="1:15" ht="20.100000000000001" customHeight="1">
      <c r="A203" s="17" t="s">
        <v>632</v>
      </c>
      <c r="B203" s="241">
        <v>212</v>
      </c>
      <c r="C203" s="242">
        <v>1146009003</v>
      </c>
      <c r="D203" s="155" t="s">
        <v>633</v>
      </c>
      <c r="E203" s="153">
        <v>3</v>
      </c>
      <c r="F203" s="153"/>
      <c r="G203" s="154" t="s">
        <v>11</v>
      </c>
      <c r="H203" s="153"/>
      <c r="I203" s="153"/>
      <c r="J203" s="154" t="s">
        <v>18</v>
      </c>
      <c r="K203" s="155">
        <f t="shared" si="8"/>
        <v>0</v>
      </c>
      <c r="L203" s="155"/>
      <c r="M203" s="154" t="str">
        <f t="shared" si="9"/>
        <v>ｋｇ</v>
      </c>
    </row>
    <row r="204" spans="1:15" ht="20.100000000000001" customHeight="1">
      <c r="A204" s="17" t="s">
        <v>634</v>
      </c>
      <c r="B204" s="241">
        <v>213</v>
      </c>
      <c r="C204" s="242">
        <v>1146053015</v>
      </c>
      <c r="D204" s="155" t="s">
        <v>635</v>
      </c>
      <c r="E204" s="153">
        <v>15</v>
      </c>
      <c r="F204" s="153"/>
      <c r="G204" s="154" t="s">
        <v>11</v>
      </c>
      <c r="H204" s="153"/>
      <c r="I204" s="153"/>
      <c r="J204" s="154" t="s">
        <v>18</v>
      </c>
      <c r="K204" s="155">
        <f t="shared" si="8"/>
        <v>0</v>
      </c>
      <c r="L204" s="155"/>
      <c r="M204" s="154" t="str">
        <f t="shared" si="9"/>
        <v>ｋｇ</v>
      </c>
    </row>
    <row r="205" spans="1:15" ht="20.100000000000001" customHeight="1">
      <c r="A205" s="17" t="s">
        <v>636</v>
      </c>
      <c r="B205" s="241">
        <v>214</v>
      </c>
      <c r="C205" s="242">
        <v>1171315317</v>
      </c>
      <c r="D205" s="155" t="s">
        <v>637</v>
      </c>
      <c r="E205" s="153">
        <v>170</v>
      </c>
      <c r="F205" s="153"/>
      <c r="G205" s="154" t="s">
        <v>14</v>
      </c>
      <c r="H205" s="153"/>
      <c r="I205" s="153"/>
      <c r="J205" s="154" t="s">
        <v>15</v>
      </c>
      <c r="K205" s="155">
        <f t="shared" si="8"/>
        <v>0</v>
      </c>
      <c r="L205" s="155"/>
      <c r="M205" s="154" t="str">
        <f t="shared" si="9"/>
        <v>ｍｌ</v>
      </c>
    </row>
    <row r="206" spans="1:15" ht="20.100000000000001" customHeight="1">
      <c r="A206" s="17" t="s">
        <v>638</v>
      </c>
      <c r="B206" s="241">
        <v>215</v>
      </c>
      <c r="C206" s="242">
        <v>1151062003</v>
      </c>
      <c r="D206" s="155" t="s">
        <v>639</v>
      </c>
      <c r="E206" s="153">
        <v>3</v>
      </c>
      <c r="F206" s="153"/>
      <c r="G206" s="154" t="s">
        <v>11</v>
      </c>
      <c r="H206" s="153"/>
      <c r="I206" s="153"/>
      <c r="J206" s="154" t="s">
        <v>18</v>
      </c>
      <c r="K206" s="155">
        <f t="shared" si="8"/>
        <v>0</v>
      </c>
      <c r="L206" s="155"/>
      <c r="M206" s="154" t="str">
        <f t="shared" si="9"/>
        <v>ｋｇ</v>
      </c>
    </row>
    <row r="207" spans="1:15" ht="20.100000000000001" customHeight="1">
      <c r="A207" s="17" t="s">
        <v>640</v>
      </c>
      <c r="B207" s="241">
        <v>216</v>
      </c>
      <c r="C207" s="242">
        <v>1171365343</v>
      </c>
      <c r="D207" s="155" t="s">
        <v>641</v>
      </c>
      <c r="E207" s="153">
        <v>430</v>
      </c>
      <c r="F207" s="153"/>
      <c r="G207" s="154" t="s">
        <v>14</v>
      </c>
      <c r="H207" s="153"/>
      <c r="I207" s="153"/>
      <c r="J207" s="154" t="s">
        <v>15</v>
      </c>
      <c r="K207" s="155">
        <f t="shared" si="8"/>
        <v>0</v>
      </c>
      <c r="L207" s="155"/>
      <c r="M207" s="154" t="str">
        <f t="shared" si="9"/>
        <v>ｍｌ</v>
      </c>
      <c r="O207" s="2"/>
    </row>
    <row r="208" spans="1:15" ht="20.100000000000001" customHeight="1">
      <c r="A208" s="17" t="s">
        <v>642</v>
      </c>
      <c r="B208" s="241">
        <v>217</v>
      </c>
      <c r="C208" s="242">
        <v>1152600003</v>
      </c>
      <c r="D208" s="155" t="s">
        <v>643</v>
      </c>
      <c r="E208" s="153">
        <v>3</v>
      </c>
      <c r="F208" s="153"/>
      <c r="G208" s="154" t="s">
        <v>11</v>
      </c>
      <c r="H208" s="153"/>
      <c r="I208" s="153"/>
      <c r="J208" s="154" t="s">
        <v>13</v>
      </c>
      <c r="K208" s="155">
        <f t="shared" si="8"/>
        <v>0</v>
      </c>
      <c r="L208" s="155"/>
      <c r="M208" s="154" t="str">
        <f t="shared" si="9"/>
        <v>ｋｇ</v>
      </c>
      <c r="N208" s="110"/>
      <c r="O208" s="2"/>
    </row>
    <row r="209" spans="1:15" ht="20.100000000000001" customHeight="1">
      <c r="A209" s="17" t="s">
        <v>644</v>
      </c>
      <c r="B209" s="241">
        <v>218</v>
      </c>
      <c r="C209" s="242">
        <v>1171302343</v>
      </c>
      <c r="D209" s="155" t="s">
        <v>645</v>
      </c>
      <c r="E209" s="153">
        <v>430</v>
      </c>
      <c r="F209" s="153"/>
      <c r="G209" s="154" t="s">
        <v>14</v>
      </c>
      <c r="H209" s="153"/>
      <c r="I209" s="153"/>
      <c r="J209" s="154" t="s">
        <v>15</v>
      </c>
      <c r="K209" s="155">
        <f t="shared" si="8"/>
        <v>0</v>
      </c>
      <c r="L209" s="155"/>
      <c r="M209" s="154" t="str">
        <f t="shared" si="9"/>
        <v>ｍｌ</v>
      </c>
      <c r="N209" s="110"/>
      <c r="O209" s="2"/>
    </row>
    <row r="210" spans="1:15" ht="20.100000000000001" customHeight="1">
      <c r="A210" s="17" t="s">
        <v>646</v>
      </c>
      <c r="B210" s="241">
        <v>219</v>
      </c>
      <c r="C210" s="242">
        <v>1146281333</v>
      </c>
      <c r="D210" s="155" t="s">
        <v>647</v>
      </c>
      <c r="E210" s="153">
        <v>330</v>
      </c>
      <c r="F210" s="153"/>
      <c r="G210" s="154" t="s">
        <v>14</v>
      </c>
      <c r="H210" s="153"/>
      <c r="I210" s="153"/>
      <c r="J210" s="154" t="s">
        <v>15</v>
      </c>
      <c r="K210" s="155">
        <f t="shared" si="8"/>
        <v>0</v>
      </c>
      <c r="L210" s="155"/>
      <c r="M210" s="154" t="str">
        <f t="shared" si="9"/>
        <v>ｍｌ</v>
      </c>
      <c r="N210" s="110"/>
    </row>
    <row r="211" spans="1:15" ht="20.100000000000001" customHeight="1">
      <c r="A211" s="17" t="s">
        <v>648</v>
      </c>
      <c r="B211" s="241">
        <v>221</v>
      </c>
      <c r="C211" s="242">
        <v>1171855343</v>
      </c>
      <c r="D211" s="155" t="s">
        <v>649</v>
      </c>
      <c r="E211" s="153">
        <v>430</v>
      </c>
      <c r="F211" s="153"/>
      <c r="G211" s="154" t="s">
        <v>14</v>
      </c>
      <c r="H211" s="153"/>
      <c r="I211" s="153"/>
      <c r="J211" s="154" t="s">
        <v>15</v>
      </c>
      <c r="K211" s="155">
        <f t="shared" si="8"/>
        <v>0</v>
      </c>
      <c r="L211" s="155"/>
      <c r="M211" s="154" t="str">
        <f t="shared" si="9"/>
        <v>ｍｌ</v>
      </c>
      <c r="O211" s="2"/>
    </row>
    <row r="212" spans="1:15" ht="20.100000000000001" customHeight="1">
      <c r="A212" s="17" t="s">
        <v>650</v>
      </c>
      <c r="B212" s="241">
        <v>222</v>
      </c>
      <c r="C212" s="242">
        <v>1151547014</v>
      </c>
      <c r="D212" s="155" t="s">
        <v>651</v>
      </c>
      <c r="E212" s="153">
        <v>14</v>
      </c>
      <c r="F212" s="153"/>
      <c r="G212" s="154" t="s">
        <v>11</v>
      </c>
      <c r="H212" s="153"/>
      <c r="I212" s="153"/>
      <c r="J212" s="154" t="s">
        <v>18</v>
      </c>
      <c r="K212" s="155">
        <f t="shared" si="8"/>
        <v>0</v>
      </c>
      <c r="L212" s="155"/>
      <c r="M212" s="154" t="str">
        <f t="shared" si="9"/>
        <v>ｋｇ</v>
      </c>
    </row>
    <row r="213" spans="1:15" ht="20.100000000000001" customHeight="1">
      <c r="A213" s="17" t="s">
        <v>652</v>
      </c>
      <c r="B213" s="241">
        <v>223</v>
      </c>
      <c r="C213" s="242">
        <v>1171381317</v>
      </c>
      <c r="D213" s="155" t="s">
        <v>653</v>
      </c>
      <c r="E213" s="153">
        <v>170</v>
      </c>
      <c r="F213" s="153"/>
      <c r="G213" s="154" t="s">
        <v>14</v>
      </c>
      <c r="H213" s="153"/>
      <c r="I213" s="153"/>
      <c r="J213" s="154" t="s">
        <v>15</v>
      </c>
      <c r="K213" s="155">
        <f t="shared" si="8"/>
        <v>0</v>
      </c>
      <c r="L213" s="155"/>
      <c r="M213" s="154" t="str">
        <f t="shared" si="9"/>
        <v>ｍｌ</v>
      </c>
    </row>
    <row r="214" spans="1:15" ht="20.100000000000001" customHeight="1">
      <c r="A214" s="17" t="s">
        <v>654</v>
      </c>
      <c r="B214" s="241">
        <v>224</v>
      </c>
      <c r="C214" s="242">
        <v>1136008003</v>
      </c>
      <c r="D214" s="155" t="s">
        <v>655</v>
      </c>
      <c r="E214" s="153">
        <v>3</v>
      </c>
      <c r="F214" s="153"/>
      <c r="G214" s="154" t="s">
        <v>11</v>
      </c>
      <c r="H214" s="153"/>
      <c r="I214" s="153"/>
      <c r="J214" s="154" t="s">
        <v>18</v>
      </c>
      <c r="K214" s="155">
        <f t="shared" si="8"/>
        <v>0</v>
      </c>
      <c r="L214" s="155"/>
      <c r="M214" s="154" t="str">
        <f t="shared" si="9"/>
        <v>ｋｇ</v>
      </c>
    </row>
    <row r="215" spans="1:15" ht="20.100000000000001" customHeight="1">
      <c r="A215" s="17" t="s">
        <v>656</v>
      </c>
      <c r="B215" s="241">
        <v>226</v>
      </c>
      <c r="C215" s="242">
        <v>1171232317</v>
      </c>
      <c r="D215" s="155" t="s">
        <v>657</v>
      </c>
      <c r="E215" s="153">
        <v>170</v>
      </c>
      <c r="F215" s="153"/>
      <c r="G215" s="154" t="s">
        <v>14</v>
      </c>
      <c r="H215" s="153"/>
      <c r="I215" s="153"/>
      <c r="J215" s="154" t="s">
        <v>24</v>
      </c>
      <c r="K215" s="155">
        <f t="shared" si="8"/>
        <v>0</v>
      </c>
      <c r="L215" s="155"/>
      <c r="M215" s="154" t="str">
        <f t="shared" si="9"/>
        <v>ｍｌ</v>
      </c>
    </row>
    <row r="216" spans="1:15" ht="20.100000000000001" customHeight="1">
      <c r="A216" s="17" t="s">
        <v>658</v>
      </c>
      <c r="B216" s="241">
        <v>227</v>
      </c>
      <c r="C216" s="242">
        <v>1136520003</v>
      </c>
      <c r="D216" s="155" t="s">
        <v>657</v>
      </c>
      <c r="E216" s="153">
        <v>3</v>
      </c>
      <c r="F216" s="153"/>
      <c r="G216" s="154" t="s">
        <v>11</v>
      </c>
      <c r="H216" s="153"/>
      <c r="I216" s="153"/>
      <c r="J216" s="154" t="s">
        <v>12</v>
      </c>
      <c r="K216" s="155">
        <f t="shared" si="8"/>
        <v>0</v>
      </c>
      <c r="L216" s="155"/>
      <c r="M216" s="154" t="str">
        <f t="shared" si="9"/>
        <v>ｋｇ</v>
      </c>
    </row>
    <row r="217" spans="1:15" ht="20.100000000000001" customHeight="1">
      <c r="A217" s="17" t="s">
        <v>659</v>
      </c>
      <c r="B217" s="241">
        <v>230</v>
      </c>
      <c r="C217" s="242" t="s">
        <v>660</v>
      </c>
      <c r="D217" s="155" t="s">
        <v>661</v>
      </c>
      <c r="E217" s="153">
        <v>14</v>
      </c>
      <c r="F217" s="153"/>
      <c r="G217" s="154" t="s">
        <v>11</v>
      </c>
      <c r="H217" s="153"/>
      <c r="I217" s="153"/>
      <c r="J217" s="154" t="s">
        <v>24</v>
      </c>
      <c r="K217" s="155">
        <f t="shared" ref="K217:K228" si="10">E217*H217</f>
        <v>0</v>
      </c>
      <c r="L217" s="155"/>
      <c r="M217" s="154" t="str">
        <f t="shared" ref="M217:M228" si="11">IF(D217="","",G217)</f>
        <v>ｋｇ</v>
      </c>
    </row>
    <row r="218" spans="1:15" ht="20.100000000000001" customHeight="1">
      <c r="A218" s="17" t="s">
        <v>662</v>
      </c>
      <c r="B218" s="241">
        <v>231</v>
      </c>
      <c r="C218" s="242" t="s">
        <v>663</v>
      </c>
      <c r="D218" s="155" t="s">
        <v>661</v>
      </c>
      <c r="E218" s="153">
        <v>14</v>
      </c>
      <c r="F218" s="153"/>
      <c r="G218" s="154" t="s">
        <v>11</v>
      </c>
      <c r="H218" s="153"/>
      <c r="I218" s="153"/>
      <c r="J218" s="154" t="s">
        <v>24</v>
      </c>
      <c r="K218" s="155">
        <f t="shared" si="10"/>
        <v>0</v>
      </c>
      <c r="L218" s="155"/>
      <c r="M218" s="154" t="str">
        <f t="shared" si="11"/>
        <v>ｋｇ</v>
      </c>
    </row>
    <row r="219" spans="1:15" ht="20.100000000000001" customHeight="1">
      <c r="A219" s="17" t="s">
        <v>664</v>
      </c>
      <c r="B219" s="241">
        <v>233</v>
      </c>
      <c r="C219" s="242">
        <v>1141469414</v>
      </c>
      <c r="D219" s="155" t="s">
        <v>665</v>
      </c>
      <c r="E219" s="153">
        <v>14</v>
      </c>
      <c r="F219" s="153"/>
      <c r="G219" s="154" t="s">
        <v>11</v>
      </c>
      <c r="H219" s="153"/>
      <c r="I219" s="153"/>
      <c r="J219" s="154" t="s">
        <v>24</v>
      </c>
      <c r="K219" s="155">
        <f t="shared" si="10"/>
        <v>0</v>
      </c>
      <c r="L219" s="155"/>
      <c r="M219" s="154" t="str">
        <f t="shared" si="11"/>
        <v>ｋｇ</v>
      </c>
    </row>
    <row r="220" spans="1:15" ht="20.100000000000001" customHeight="1">
      <c r="A220" s="17" t="s">
        <v>666</v>
      </c>
      <c r="B220" s="241">
        <v>235</v>
      </c>
      <c r="C220" s="242">
        <v>1141470414</v>
      </c>
      <c r="D220" s="155" t="s">
        <v>667</v>
      </c>
      <c r="E220" s="153">
        <v>14</v>
      </c>
      <c r="F220" s="153"/>
      <c r="G220" s="154" t="s">
        <v>11</v>
      </c>
      <c r="H220" s="153"/>
      <c r="I220" s="153"/>
      <c r="J220" s="154" t="s">
        <v>24</v>
      </c>
      <c r="K220" s="155">
        <f t="shared" si="10"/>
        <v>0</v>
      </c>
      <c r="L220" s="155"/>
      <c r="M220" s="154" t="str">
        <f t="shared" si="11"/>
        <v>ｋｇ</v>
      </c>
    </row>
    <row r="221" spans="1:15" ht="20.100000000000001" customHeight="1">
      <c r="A221" s="17" t="s">
        <v>668</v>
      </c>
      <c r="B221" s="241">
        <v>236</v>
      </c>
      <c r="C221" s="242">
        <v>1142202015</v>
      </c>
      <c r="D221" s="155" t="s">
        <v>669</v>
      </c>
      <c r="E221" s="153">
        <v>15</v>
      </c>
      <c r="F221" s="153"/>
      <c r="G221" s="154" t="s">
        <v>11</v>
      </c>
      <c r="H221" s="153"/>
      <c r="I221" s="153"/>
      <c r="J221" s="154" t="s">
        <v>24</v>
      </c>
      <c r="K221" s="155">
        <f t="shared" si="10"/>
        <v>0</v>
      </c>
      <c r="L221" s="155"/>
      <c r="M221" s="154" t="str">
        <f t="shared" si="11"/>
        <v>ｋｇ</v>
      </c>
    </row>
    <row r="222" spans="1:15" ht="20.100000000000001" customHeight="1">
      <c r="A222" s="17" t="s">
        <v>670</v>
      </c>
      <c r="B222" s="241">
        <v>237</v>
      </c>
      <c r="C222" s="242">
        <v>1142573376</v>
      </c>
      <c r="D222" s="155" t="s">
        <v>671</v>
      </c>
      <c r="E222" s="153">
        <v>760</v>
      </c>
      <c r="F222" s="153"/>
      <c r="G222" s="154" t="s">
        <v>14</v>
      </c>
      <c r="H222" s="153"/>
      <c r="I222" s="153"/>
      <c r="J222" s="154" t="s">
        <v>15</v>
      </c>
      <c r="K222" s="155">
        <f t="shared" si="10"/>
        <v>0</v>
      </c>
      <c r="L222" s="155"/>
      <c r="M222" s="154" t="str">
        <f t="shared" si="11"/>
        <v>ｍｌ</v>
      </c>
    </row>
    <row r="223" spans="1:15" ht="20.100000000000001" customHeight="1">
      <c r="A223" s="17" t="s">
        <v>672</v>
      </c>
      <c r="B223" s="241">
        <v>238</v>
      </c>
      <c r="C223" s="242">
        <v>1142626376</v>
      </c>
      <c r="D223" s="155" t="s">
        <v>673</v>
      </c>
      <c r="E223" s="153">
        <v>760</v>
      </c>
      <c r="F223" s="153"/>
      <c r="G223" s="154" t="s">
        <v>14</v>
      </c>
      <c r="H223" s="153"/>
      <c r="I223" s="153"/>
      <c r="J223" s="154" t="s">
        <v>15</v>
      </c>
      <c r="K223" s="155">
        <f t="shared" si="10"/>
        <v>0</v>
      </c>
      <c r="L223" s="155"/>
      <c r="M223" s="154" t="str">
        <f t="shared" si="11"/>
        <v>ｍｌ</v>
      </c>
      <c r="O223" s="2"/>
    </row>
    <row r="224" spans="1:15" ht="20.100000000000001" customHeight="1">
      <c r="A224" s="17" t="s">
        <v>674</v>
      </c>
      <c r="B224" s="241">
        <v>239</v>
      </c>
      <c r="C224" s="242" t="s">
        <v>675</v>
      </c>
      <c r="D224" s="155" t="s">
        <v>676</v>
      </c>
      <c r="E224" s="153">
        <v>4</v>
      </c>
      <c r="F224" s="153"/>
      <c r="G224" s="154" t="s">
        <v>19</v>
      </c>
      <c r="H224" s="153"/>
      <c r="I224" s="153"/>
      <c r="J224" s="154" t="s">
        <v>16</v>
      </c>
      <c r="K224" s="155">
        <f t="shared" si="10"/>
        <v>0</v>
      </c>
      <c r="L224" s="155"/>
      <c r="M224" s="154" t="str">
        <f t="shared" si="11"/>
        <v>Ｌ</v>
      </c>
    </row>
    <row r="225" spans="1:13" ht="20.100000000000001" customHeight="1">
      <c r="A225" s="17" t="s">
        <v>677</v>
      </c>
      <c r="B225" s="241">
        <v>240</v>
      </c>
      <c r="C225" s="242" t="s">
        <v>678</v>
      </c>
      <c r="D225" s="155" t="s">
        <v>676</v>
      </c>
      <c r="E225" s="153">
        <v>10</v>
      </c>
      <c r="F225" s="153"/>
      <c r="G225" s="154" t="s">
        <v>11</v>
      </c>
      <c r="H225" s="153"/>
      <c r="I225" s="153"/>
      <c r="J225" s="154" t="s">
        <v>18</v>
      </c>
      <c r="K225" s="155">
        <f t="shared" si="10"/>
        <v>0</v>
      </c>
      <c r="L225" s="155"/>
      <c r="M225" s="154" t="str">
        <f t="shared" si="11"/>
        <v>ｋｇ</v>
      </c>
    </row>
    <row r="226" spans="1:13" ht="20.100000000000001" customHeight="1">
      <c r="A226" s="17" t="s">
        <v>679</v>
      </c>
      <c r="B226" s="241">
        <v>241</v>
      </c>
      <c r="C226" s="242">
        <v>1142529010</v>
      </c>
      <c r="D226" s="155" t="s">
        <v>680</v>
      </c>
      <c r="E226" s="153">
        <v>10</v>
      </c>
      <c r="F226" s="153"/>
      <c r="G226" s="154" t="s">
        <v>11</v>
      </c>
      <c r="H226" s="153"/>
      <c r="I226" s="153"/>
      <c r="J226" s="154" t="s">
        <v>18</v>
      </c>
      <c r="K226" s="155">
        <f t="shared" si="10"/>
        <v>0</v>
      </c>
      <c r="L226" s="155"/>
      <c r="M226" s="154" t="str">
        <f t="shared" si="11"/>
        <v>ｋｇ</v>
      </c>
    </row>
    <row r="227" spans="1:13" ht="20.100000000000001" customHeight="1">
      <c r="A227" s="17" t="s">
        <v>681</v>
      </c>
      <c r="B227" s="241">
        <v>242</v>
      </c>
      <c r="C227" s="242">
        <v>1142530010</v>
      </c>
      <c r="D227" s="155" t="s">
        <v>682</v>
      </c>
      <c r="E227" s="153">
        <v>10</v>
      </c>
      <c r="F227" s="153"/>
      <c r="G227" s="154" t="s">
        <v>11</v>
      </c>
      <c r="H227" s="153"/>
      <c r="I227" s="153"/>
      <c r="J227" s="154" t="s">
        <v>18</v>
      </c>
      <c r="K227" s="155">
        <f t="shared" si="10"/>
        <v>0</v>
      </c>
      <c r="L227" s="155"/>
      <c r="M227" s="154" t="str">
        <f t="shared" si="11"/>
        <v>ｋｇ</v>
      </c>
    </row>
    <row r="228" spans="1:13" ht="20.100000000000001" customHeight="1">
      <c r="A228" s="17" t="s">
        <v>683</v>
      </c>
      <c r="B228" s="241">
        <v>243</v>
      </c>
      <c r="C228" s="242">
        <v>1142605360</v>
      </c>
      <c r="D228" s="155" t="s">
        <v>684</v>
      </c>
      <c r="E228" s="153">
        <v>600</v>
      </c>
      <c r="F228" s="153"/>
      <c r="G228" s="154" t="s">
        <v>14</v>
      </c>
      <c r="H228" s="153"/>
      <c r="I228" s="153"/>
      <c r="J228" s="154" t="s">
        <v>15</v>
      </c>
      <c r="K228" s="155">
        <f t="shared" si="10"/>
        <v>0</v>
      </c>
      <c r="L228" s="155"/>
      <c r="M228" s="154" t="str">
        <f t="shared" si="11"/>
        <v>ｍｌ</v>
      </c>
    </row>
    <row r="229" spans="1:13" ht="20.100000000000001" customHeight="1">
      <c r="A229" s="17" t="s">
        <v>685</v>
      </c>
      <c r="B229" s="241">
        <v>245</v>
      </c>
      <c r="C229" s="242">
        <v>1370001470</v>
      </c>
      <c r="D229" s="155" t="s">
        <v>686</v>
      </c>
      <c r="E229" s="153"/>
      <c r="F229" s="153"/>
      <c r="G229" s="154"/>
      <c r="H229" s="153"/>
      <c r="I229" s="153"/>
      <c r="J229" s="154"/>
      <c r="K229" s="155"/>
      <c r="L229" s="155"/>
      <c r="M229" s="154" t="s">
        <v>15</v>
      </c>
    </row>
    <row r="230" spans="1:13" ht="20.100000000000001" customHeight="1">
      <c r="A230" s="17" t="s">
        <v>49</v>
      </c>
      <c r="B230" s="241">
        <v>246</v>
      </c>
      <c r="C230" s="242">
        <v>1159308333</v>
      </c>
      <c r="D230" s="155" t="s">
        <v>50</v>
      </c>
      <c r="E230" s="153">
        <v>333</v>
      </c>
      <c r="F230" s="153"/>
      <c r="G230" s="154" t="s">
        <v>14</v>
      </c>
      <c r="H230" s="153"/>
      <c r="I230" s="153"/>
      <c r="J230" s="154" t="s">
        <v>15</v>
      </c>
      <c r="K230" s="155">
        <v>0</v>
      </c>
      <c r="L230" s="155"/>
      <c r="M230" s="154" t="s">
        <v>14</v>
      </c>
    </row>
    <row r="231" spans="1:13" ht="20.100000000000001" customHeight="1">
      <c r="A231" s="17" t="s">
        <v>47</v>
      </c>
      <c r="B231" s="241">
        <v>247</v>
      </c>
      <c r="C231" s="242">
        <v>1159307333</v>
      </c>
      <c r="D231" s="155" t="s">
        <v>48</v>
      </c>
      <c r="E231" s="153">
        <v>333</v>
      </c>
      <c r="F231" s="153"/>
      <c r="G231" s="154" t="s">
        <v>14</v>
      </c>
      <c r="H231" s="153"/>
      <c r="I231" s="153"/>
      <c r="J231" s="154" t="s">
        <v>15</v>
      </c>
      <c r="K231" s="155">
        <v>0</v>
      </c>
      <c r="L231" s="155"/>
      <c r="M231" s="154" t="s">
        <v>14</v>
      </c>
    </row>
    <row r="232" spans="1:13" ht="20.100000000000001" customHeight="1">
      <c r="A232" s="17" t="s">
        <v>687</v>
      </c>
      <c r="B232" s="241">
        <v>248</v>
      </c>
      <c r="C232" s="242" t="s">
        <v>688</v>
      </c>
      <c r="D232" s="155" t="s">
        <v>689</v>
      </c>
      <c r="E232" s="153">
        <v>333</v>
      </c>
      <c r="F232" s="153"/>
      <c r="G232" s="154" t="s">
        <v>14</v>
      </c>
      <c r="H232" s="153"/>
      <c r="I232" s="153"/>
      <c r="J232" s="154" t="s">
        <v>15</v>
      </c>
      <c r="K232" s="155">
        <f>E232*H232</f>
        <v>0</v>
      </c>
      <c r="L232" s="155"/>
      <c r="M232" s="154" t="str">
        <f>IF(D232="","",G232)</f>
        <v>ｍｌ</v>
      </c>
    </row>
    <row r="233" spans="1:13" ht="20.100000000000001" customHeight="1">
      <c r="A233" s="17" t="s">
        <v>690</v>
      </c>
      <c r="B233" s="241">
        <v>249</v>
      </c>
      <c r="C233" s="242" t="s">
        <v>691</v>
      </c>
      <c r="D233" s="155" t="s">
        <v>689</v>
      </c>
      <c r="E233" s="153">
        <v>333</v>
      </c>
      <c r="F233" s="153"/>
      <c r="G233" s="154" t="s">
        <v>14</v>
      </c>
      <c r="H233" s="153"/>
      <c r="I233" s="153"/>
      <c r="J233" s="154" t="s">
        <v>15</v>
      </c>
      <c r="K233" s="155">
        <f>E233*H233</f>
        <v>0</v>
      </c>
      <c r="L233" s="155"/>
      <c r="M233" s="154" t="str">
        <f>IF(D233="","",G233)</f>
        <v>ｍｌ</v>
      </c>
    </row>
    <row r="234" spans="1:13" ht="20.100000000000001" customHeight="1">
      <c r="A234" s="17" t="s">
        <v>692</v>
      </c>
      <c r="B234" s="241">
        <v>250</v>
      </c>
      <c r="C234" s="242">
        <v>1162837333</v>
      </c>
      <c r="D234" s="155" t="s">
        <v>693</v>
      </c>
      <c r="E234" s="153">
        <v>333</v>
      </c>
      <c r="F234" s="153"/>
      <c r="G234" s="154" t="s">
        <v>14</v>
      </c>
      <c r="H234" s="153"/>
      <c r="I234" s="153"/>
      <c r="J234" s="154" t="s">
        <v>15</v>
      </c>
      <c r="K234" s="155">
        <f>E234*H234</f>
        <v>0</v>
      </c>
      <c r="L234" s="155"/>
      <c r="M234" s="154" t="str">
        <f>IF(D234="","",G234)</f>
        <v>ｍｌ</v>
      </c>
    </row>
    <row r="235" spans="1:13" ht="20.100000000000001" customHeight="1">
      <c r="A235" s="17" t="s">
        <v>694</v>
      </c>
      <c r="B235" s="241">
        <v>251</v>
      </c>
      <c r="C235" s="242">
        <v>1162836333</v>
      </c>
      <c r="D235" s="155" t="s">
        <v>695</v>
      </c>
      <c r="E235" s="153">
        <v>333</v>
      </c>
      <c r="F235" s="153"/>
      <c r="G235" s="154" t="s">
        <v>14</v>
      </c>
      <c r="H235" s="153"/>
      <c r="I235" s="153"/>
      <c r="J235" s="154" t="s">
        <v>15</v>
      </c>
      <c r="K235" s="155">
        <f>E235*H235</f>
        <v>0</v>
      </c>
      <c r="L235" s="155"/>
      <c r="M235" s="154" t="str">
        <f>IF(D235="","",G235)</f>
        <v>ｍｌ</v>
      </c>
    </row>
    <row r="236" spans="1:13" ht="20.100000000000001" customHeight="1">
      <c r="A236" s="17" t="s">
        <v>696</v>
      </c>
      <c r="B236" s="241">
        <v>252</v>
      </c>
      <c r="C236" s="242">
        <v>1161563040</v>
      </c>
      <c r="D236" s="155" t="s">
        <v>697</v>
      </c>
      <c r="E236" s="153">
        <v>40</v>
      </c>
      <c r="F236" s="153"/>
      <c r="G236" s="154" t="s">
        <v>23</v>
      </c>
      <c r="H236" s="153"/>
      <c r="I236" s="153"/>
      <c r="J236" s="154" t="s">
        <v>13</v>
      </c>
      <c r="K236" s="155">
        <f>IF(A229="","",E236*H236)</f>
        <v>0</v>
      </c>
      <c r="L236" s="155"/>
      <c r="M236" s="154" t="s">
        <v>23</v>
      </c>
    </row>
    <row r="237" spans="1:13" ht="20.100000000000001" customHeight="1">
      <c r="A237" s="17" t="s">
        <v>698</v>
      </c>
      <c r="B237" s="241">
        <v>253</v>
      </c>
      <c r="C237" s="242">
        <v>1161560040</v>
      </c>
      <c r="D237" s="155" t="s">
        <v>699</v>
      </c>
      <c r="E237" s="153">
        <v>40</v>
      </c>
      <c r="F237" s="153"/>
      <c r="G237" s="154" t="s">
        <v>23</v>
      </c>
      <c r="H237" s="153"/>
      <c r="I237" s="153"/>
      <c r="J237" s="154" t="s">
        <v>13</v>
      </c>
      <c r="K237" s="155">
        <f>IF(A230="","",E237*H237)</f>
        <v>0</v>
      </c>
      <c r="L237" s="155"/>
      <c r="M237" s="154" t="s">
        <v>23</v>
      </c>
    </row>
    <row r="238" spans="1:13" ht="20.100000000000001" customHeight="1">
      <c r="A238" s="17" t="s">
        <v>700</v>
      </c>
      <c r="B238" s="241">
        <v>254</v>
      </c>
      <c r="C238" s="242">
        <v>1154176333</v>
      </c>
      <c r="D238" s="155" t="s">
        <v>701</v>
      </c>
      <c r="E238" s="153">
        <v>330</v>
      </c>
      <c r="F238" s="153"/>
      <c r="G238" s="154" t="s">
        <v>14</v>
      </c>
      <c r="H238" s="153"/>
      <c r="I238" s="153"/>
      <c r="J238" s="154" t="s">
        <v>15</v>
      </c>
      <c r="K238" s="155">
        <f t="shared" ref="K238:K283" si="12">E238*H238</f>
        <v>0</v>
      </c>
      <c r="L238" s="155"/>
      <c r="M238" s="154" t="str">
        <f t="shared" ref="M238:M283" si="13">IF(D238="","",G238)</f>
        <v>ｍｌ</v>
      </c>
    </row>
    <row r="239" spans="1:13" ht="20.100000000000001" customHeight="1">
      <c r="A239" s="17" t="s">
        <v>702</v>
      </c>
      <c r="B239" s="241">
        <v>255</v>
      </c>
      <c r="C239" s="242">
        <v>1161562050</v>
      </c>
      <c r="D239" s="155" t="s">
        <v>703</v>
      </c>
      <c r="E239" s="153">
        <v>50</v>
      </c>
      <c r="F239" s="153"/>
      <c r="G239" s="154" t="s">
        <v>23</v>
      </c>
      <c r="H239" s="153"/>
      <c r="I239" s="153"/>
      <c r="J239" s="154" t="s">
        <v>13</v>
      </c>
      <c r="K239" s="155">
        <f t="shared" si="12"/>
        <v>0</v>
      </c>
      <c r="L239" s="155"/>
      <c r="M239" s="154" t="str">
        <f t="shared" si="13"/>
        <v>ｇ</v>
      </c>
    </row>
    <row r="240" spans="1:13" ht="20.100000000000001" customHeight="1">
      <c r="A240" s="17" t="s">
        <v>704</v>
      </c>
      <c r="B240" s="241">
        <v>256</v>
      </c>
      <c r="C240" s="242">
        <v>1161561050</v>
      </c>
      <c r="D240" s="155" t="s">
        <v>705</v>
      </c>
      <c r="E240" s="153">
        <v>50</v>
      </c>
      <c r="F240" s="153"/>
      <c r="G240" s="154" t="s">
        <v>23</v>
      </c>
      <c r="H240" s="153"/>
      <c r="I240" s="153"/>
      <c r="J240" s="154" t="s">
        <v>13</v>
      </c>
      <c r="K240" s="155">
        <f t="shared" si="12"/>
        <v>0</v>
      </c>
      <c r="L240" s="155"/>
      <c r="M240" s="154" t="str">
        <f t="shared" si="13"/>
        <v>ｇ</v>
      </c>
    </row>
    <row r="241" spans="1:13" ht="20.100000000000001" customHeight="1">
      <c r="A241" s="17" t="s">
        <v>706</v>
      </c>
      <c r="B241" s="241">
        <v>257</v>
      </c>
      <c r="C241" s="242">
        <v>1162982365</v>
      </c>
      <c r="D241" s="155" t="s">
        <v>707</v>
      </c>
      <c r="E241" s="153">
        <v>650</v>
      </c>
      <c r="F241" s="153"/>
      <c r="G241" s="154" t="s">
        <v>14</v>
      </c>
      <c r="H241" s="153"/>
      <c r="I241" s="153"/>
      <c r="J241" s="154" t="s">
        <v>15</v>
      </c>
      <c r="K241" s="155">
        <f t="shared" si="12"/>
        <v>0</v>
      </c>
      <c r="L241" s="155"/>
      <c r="M241" s="154" t="str">
        <f t="shared" si="13"/>
        <v>ｍｌ</v>
      </c>
    </row>
    <row r="242" spans="1:13" ht="20.100000000000001" customHeight="1">
      <c r="A242" s="17" t="s">
        <v>708</v>
      </c>
      <c r="B242" s="241">
        <v>258</v>
      </c>
      <c r="C242" s="242" t="s">
        <v>709</v>
      </c>
      <c r="D242" s="155" t="s">
        <v>710</v>
      </c>
      <c r="E242" s="153">
        <v>12</v>
      </c>
      <c r="F242" s="153"/>
      <c r="G242" s="154" t="s">
        <v>11</v>
      </c>
      <c r="H242" s="153"/>
      <c r="I242" s="153"/>
      <c r="J242" s="154" t="s">
        <v>247</v>
      </c>
      <c r="K242" s="155">
        <f t="shared" si="12"/>
        <v>0</v>
      </c>
      <c r="L242" s="155"/>
      <c r="M242" s="154" t="str">
        <f t="shared" si="13"/>
        <v>ｋｇ</v>
      </c>
    </row>
    <row r="243" spans="1:13" ht="20.100000000000001" customHeight="1">
      <c r="A243" s="17" t="s">
        <v>711</v>
      </c>
      <c r="B243" s="241">
        <v>259</v>
      </c>
      <c r="C243" s="242">
        <v>1157534003</v>
      </c>
      <c r="D243" s="155" t="s">
        <v>712</v>
      </c>
      <c r="E243" s="153">
        <v>3</v>
      </c>
      <c r="F243" s="153"/>
      <c r="G243" s="154" t="s">
        <v>11</v>
      </c>
      <c r="H243" s="153"/>
      <c r="I243" s="153"/>
      <c r="J243" s="154" t="s">
        <v>16</v>
      </c>
      <c r="K243" s="155">
        <f t="shared" si="12"/>
        <v>0</v>
      </c>
      <c r="L243" s="155"/>
      <c r="M243" s="154" t="str">
        <f t="shared" si="13"/>
        <v>ｋｇ</v>
      </c>
    </row>
    <row r="244" spans="1:13" ht="20.100000000000001" customHeight="1">
      <c r="A244" s="17" t="s">
        <v>713</v>
      </c>
      <c r="B244" s="241">
        <v>260</v>
      </c>
      <c r="C244" s="242">
        <v>1144402333</v>
      </c>
      <c r="D244" s="155" t="s">
        <v>714</v>
      </c>
      <c r="E244" s="153">
        <v>333</v>
      </c>
      <c r="F244" s="153"/>
      <c r="G244" s="154" t="s">
        <v>14</v>
      </c>
      <c r="H244" s="153"/>
      <c r="I244" s="153"/>
      <c r="J244" s="154" t="s">
        <v>15</v>
      </c>
      <c r="K244" s="155">
        <f t="shared" si="12"/>
        <v>0</v>
      </c>
      <c r="L244" s="155"/>
      <c r="M244" s="154" t="str">
        <f t="shared" si="13"/>
        <v>ｍｌ</v>
      </c>
    </row>
    <row r="245" spans="1:13" ht="20.100000000000001" customHeight="1">
      <c r="A245" s="17" t="s">
        <v>715</v>
      </c>
      <c r="B245" s="241">
        <v>261</v>
      </c>
      <c r="C245" s="242">
        <v>1144420333</v>
      </c>
      <c r="D245" s="155" t="s">
        <v>716</v>
      </c>
      <c r="E245" s="153">
        <v>333</v>
      </c>
      <c r="F245" s="153"/>
      <c r="G245" s="154" t="s">
        <v>14</v>
      </c>
      <c r="H245" s="153"/>
      <c r="I245" s="153"/>
      <c r="J245" s="154" t="s">
        <v>15</v>
      </c>
      <c r="K245" s="155">
        <f t="shared" si="12"/>
        <v>0</v>
      </c>
      <c r="L245" s="155"/>
      <c r="M245" s="154" t="str">
        <f t="shared" si="13"/>
        <v>ｍｌ</v>
      </c>
    </row>
    <row r="246" spans="1:13" ht="20.100000000000001" customHeight="1">
      <c r="A246" s="17" t="s">
        <v>717</v>
      </c>
      <c r="B246" s="241">
        <v>262</v>
      </c>
      <c r="C246" s="242">
        <v>1191332252</v>
      </c>
      <c r="D246" s="155" t="s">
        <v>718</v>
      </c>
      <c r="E246" s="153">
        <v>10</v>
      </c>
      <c r="F246" s="153"/>
      <c r="G246" s="154" t="s">
        <v>22</v>
      </c>
      <c r="H246" s="153"/>
      <c r="I246" s="153"/>
      <c r="J246" s="154" t="s">
        <v>17</v>
      </c>
      <c r="K246" s="155">
        <f t="shared" si="12"/>
        <v>0</v>
      </c>
      <c r="L246" s="155"/>
      <c r="M246" s="154" t="str">
        <f t="shared" si="13"/>
        <v>ｍ</v>
      </c>
    </row>
    <row r="247" spans="1:13" ht="20.100000000000001" customHeight="1">
      <c r="A247" s="17" t="s">
        <v>719</v>
      </c>
      <c r="B247" s="241">
        <v>263</v>
      </c>
      <c r="C247" s="242">
        <v>1191341200</v>
      </c>
      <c r="D247" s="155" t="s">
        <v>720</v>
      </c>
      <c r="E247" s="153">
        <v>10</v>
      </c>
      <c r="F247" s="153"/>
      <c r="G247" s="154" t="s">
        <v>22</v>
      </c>
      <c r="H247" s="153"/>
      <c r="I247" s="153"/>
      <c r="J247" s="154" t="s">
        <v>17</v>
      </c>
      <c r="K247" s="155">
        <f t="shared" si="12"/>
        <v>0</v>
      </c>
      <c r="L247" s="155"/>
      <c r="M247" s="154" t="str">
        <f t="shared" si="13"/>
        <v>ｍ</v>
      </c>
    </row>
    <row r="248" spans="1:13" ht="20.100000000000001" customHeight="1">
      <c r="A248" s="17" t="s">
        <v>721</v>
      </c>
      <c r="B248" s="241">
        <v>265</v>
      </c>
      <c r="C248" s="242" t="s">
        <v>722</v>
      </c>
      <c r="D248" s="155" t="s">
        <v>723</v>
      </c>
      <c r="E248" s="153">
        <v>320</v>
      </c>
      <c r="F248" s="153"/>
      <c r="G248" s="154" t="s">
        <v>14</v>
      </c>
      <c r="H248" s="153"/>
      <c r="I248" s="153"/>
      <c r="J248" s="154" t="s">
        <v>15</v>
      </c>
      <c r="K248" s="155">
        <f t="shared" si="12"/>
        <v>0</v>
      </c>
      <c r="L248" s="155"/>
      <c r="M248" s="154" t="str">
        <f t="shared" si="13"/>
        <v>ｍｌ</v>
      </c>
    </row>
    <row r="249" spans="1:13" ht="20.100000000000001" customHeight="1">
      <c r="A249" s="17" t="s">
        <v>724</v>
      </c>
      <c r="B249" s="241">
        <v>266</v>
      </c>
      <c r="C249" s="242">
        <v>1162014332</v>
      </c>
      <c r="D249" s="155" t="s">
        <v>725</v>
      </c>
      <c r="E249" s="153">
        <v>320</v>
      </c>
      <c r="F249" s="153"/>
      <c r="G249" s="154" t="s">
        <v>14</v>
      </c>
      <c r="H249" s="153"/>
      <c r="I249" s="153"/>
      <c r="J249" s="154" t="s">
        <v>15</v>
      </c>
      <c r="K249" s="155">
        <f t="shared" si="12"/>
        <v>0</v>
      </c>
      <c r="L249" s="155"/>
      <c r="M249" s="154" t="str">
        <f t="shared" si="13"/>
        <v>ｍｌ</v>
      </c>
    </row>
    <row r="250" spans="1:13" ht="20.100000000000001" customHeight="1">
      <c r="A250" s="17" t="s">
        <v>726</v>
      </c>
      <c r="B250" s="241">
        <v>267</v>
      </c>
      <c r="C250" s="242" t="s">
        <v>727</v>
      </c>
      <c r="D250" s="155" t="s">
        <v>728</v>
      </c>
      <c r="E250" s="153">
        <v>18</v>
      </c>
      <c r="F250" s="153"/>
      <c r="G250" s="154" t="s">
        <v>11</v>
      </c>
      <c r="H250" s="153"/>
      <c r="I250" s="153"/>
      <c r="J250" s="154" t="s">
        <v>12</v>
      </c>
      <c r="K250" s="155">
        <f t="shared" si="12"/>
        <v>0</v>
      </c>
      <c r="L250" s="155"/>
      <c r="M250" s="154" t="str">
        <f t="shared" si="13"/>
        <v>ｋｇ</v>
      </c>
    </row>
    <row r="251" spans="1:13" ht="20.100000000000001" customHeight="1">
      <c r="A251" s="17" t="s">
        <v>729</v>
      </c>
      <c r="B251" s="241">
        <v>268</v>
      </c>
      <c r="C251" s="242">
        <v>1371341018</v>
      </c>
      <c r="D251" s="155" t="s">
        <v>730</v>
      </c>
      <c r="E251" s="153">
        <v>18</v>
      </c>
      <c r="F251" s="153"/>
      <c r="G251" s="154" t="s">
        <v>11</v>
      </c>
      <c r="H251" s="153"/>
      <c r="I251" s="153"/>
      <c r="J251" s="154" t="s">
        <v>12</v>
      </c>
      <c r="K251" s="155">
        <f t="shared" si="12"/>
        <v>0</v>
      </c>
      <c r="L251" s="155"/>
      <c r="M251" s="154" t="str">
        <f t="shared" si="13"/>
        <v>ｋｇ</v>
      </c>
    </row>
    <row r="252" spans="1:13" ht="20.100000000000001" customHeight="1">
      <c r="A252" s="17" t="s">
        <v>731</v>
      </c>
      <c r="B252" s="241">
        <v>269</v>
      </c>
      <c r="C252" s="242">
        <v>1371357116</v>
      </c>
      <c r="D252" s="155" t="s">
        <v>732</v>
      </c>
      <c r="E252" s="153">
        <v>16</v>
      </c>
      <c r="F252" s="153"/>
      <c r="G252" s="154" t="s">
        <v>19</v>
      </c>
      <c r="H252" s="153"/>
      <c r="I252" s="153"/>
      <c r="J252" s="154" t="s">
        <v>18</v>
      </c>
      <c r="K252" s="155">
        <f t="shared" si="12"/>
        <v>0</v>
      </c>
      <c r="L252" s="155"/>
      <c r="M252" s="154" t="str">
        <f t="shared" si="13"/>
        <v>Ｌ</v>
      </c>
    </row>
    <row r="253" spans="1:13" ht="20.100000000000001" customHeight="1">
      <c r="A253" s="17" t="s">
        <v>733</v>
      </c>
      <c r="B253" s="241">
        <v>270</v>
      </c>
      <c r="C253" s="242">
        <v>1181118402</v>
      </c>
      <c r="D253" s="155" t="s">
        <v>734</v>
      </c>
      <c r="E253" s="153">
        <v>25</v>
      </c>
      <c r="F253" s="153"/>
      <c r="G253" s="154" t="s">
        <v>22</v>
      </c>
      <c r="H253" s="153"/>
      <c r="I253" s="153"/>
      <c r="J253" s="154" t="s">
        <v>17</v>
      </c>
      <c r="K253" s="155">
        <f t="shared" si="12"/>
        <v>0</v>
      </c>
      <c r="L253" s="155"/>
      <c r="M253" s="154" t="str">
        <f t="shared" si="13"/>
        <v>ｍ</v>
      </c>
    </row>
    <row r="254" spans="1:13" ht="20.100000000000001" customHeight="1">
      <c r="A254" s="17" t="s">
        <v>735</v>
      </c>
      <c r="B254" s="241">
        <v>271</v>
      </c>
      <c r="C254" s="242">
        <v>1183415401</v>
      </c>
      <c r="D254" s="155" t="s">
        <v>736</v>
      </c>
      <c r="E254" s="153">
        <v>20</v>
      </c>
      <c r="F254" s="153"/>
      <c r="G254" s="154" t="s">
        <v>22</v>
      </c>
      <c r="H254" s="153"/>
      <c r="I254" s="153"/>
      <c r="J254" s="154" t="s">
        <v>17</v>
      </c>
      <c r="K254" s="155">
        <f t="shared" si="12"/>
        <v>0</v>
      </c>
      <c r="L254" s="155"/>
      <c r="M254" s="154" t="str">
        <f t="shared" si="13"/>
        <v>ｍ</v>
      </c>
    </row>
    <row r="255" spans="1:13" ht="20.100000000000001" customHeight="1">
      <c r="A255" s="17" t="s">
        <v>737</v>
      </c>
      <c r="B255" s="241">
        <v>272</v>
      </c>
      <c r="C255" s="242">
        <v>1154333013</v>
      </c>
      <c r="D255" s="155" t="s">
        <v>738</v>
      </c>
      <c r="E255" s="153">
        <v>13.5</v>
      </c>
      <c r="F255" s="153"/>
      <c r="G255" s="154" t="s">
        <v>11</v>
      </c>
      <c r="H255" s="153"/>
      <c r="I255" s="153"/>
      <c r="J255" s="154" t="s">
        <v>12</v>
      </c>
      <c r="K255" s="155">
        <f t="shared" si="12"/>
        <v>0</v>
      </c>
      <c r="L255" s="155"/>
      <c r="M255" s="154" t="str">
        <f t="shared" si="13"/>
        <v>ｋｇ</v>
      </c>
    </row>
    <row r="256" spans="1:13" ht="20.100000000000001" customHeight="1">
      <c r="A256" s="17" t="s">
        <v>739</v>
      </c>
      <c r="B256" s="241">
        <v>273</v>
      </c>
      <c r="C256" s="242">
        <v>1154329227</v>
      </c>
      <c r="D256" s="155" t="s">
        <v>740</v>
      </c>
      <c r="E256" s="153">
        <v>270</v>
      </c>
      <c r="F256" s="153"/>
      <c r="G256" s="154" t="s">
        <v>23</v>
      </c>
      <c r="H256" s="153"/>
      <c r="I256" s="153"/>
      <c r="J256" s="154" t="s">
        <v>18</v>
      </c>
      <c r="K256" s="155">
        <f t="shared" si="12"/>
        <v>0</v>
      </c>
      <c r="L256" s="155"/>
      <c r="M256" s="154" t="str">
        <f t="shared" si="13"/>
        <v>ｇ</v>
      </c>
    </row>
    <row r="257" spans="1:13" ht="20.100000000000001" customHeight="1">
      <c r="B257" s="241">
        <v>275</v>
      </c>
      <c r="C257" s="242">
        <v>1371697001</v>
      </c>
      <c r="D257" s="155" t="s">
        <v>143</v>
      </c>
      <c r="E257" s="153">
        <v>100</v>
      </c>
      <c r="F257" s="153"/>
      <c r="G257" s="154" t="s">
        <v>22</v>
      </c>
      <c r="H257" s="153"/>
      <c r="I257" s="153"/>
      <c r="J257" s="154" t="s">
        <v>17</v>
      </c>
      <c r="K257" s="155">
        <f t="shared" si="12"/>
        <v>0</v>
      </c>
      <c r="L257" s="155"/>
      <c r="M257" s="154" t="str">
        <f t="shared" si="13"/>
        <v>ｍ</v>
      </c>
    </row>
    <row r="258" spans="1:13" ht="20.100000000000001" customHeight="1">
      <c r="A258" s="17" t="s">
        <v>741</v>
      </c>
      <c r="B258" s="241">
        <v>276</v>
      </c>
      <c r="C258" s="242">
        <v>1154331004</v>
      </c>
      <c r="D258" s="155" t="s">
        <v>742</v>
      </c>
      <c r="E258" s="153">
        <v>4</v>
      </c>
      <c r="F258" s="153"/>
      <c r="G258" s="154" t="s">
        <v>11</v>
      </c>
      <c r="H258" s="153"/>
      <c r="I258" s="153"/>
      <c r="J258" s="154" t="s">
        <v>18</v>
      </c>
      <c r="K258" s="155">
        <f t="shared" si="12"/>
        <v>0</v>
      </c>
      <c r="L258" s="155"/>
      <c r="M258" s="154" t="str">
        <f t="shared" si="13"/>
        <v>ｋｇ</v>
      </c>
    </row>
    <row r="259" spans="1:13" ht="20.100000000000001" customHeight="1">
      <c r="A259" s="17" t="s">
        <v>743</v>
      </c>
      <c r="B259" s="241">
        <v>277</v>
      </c>
      <c r="C259" s="242">
        <v>1154332280</v>
      </c>
      <c r="D259" s="155" t="s">
        <v>744</v>
      </c>
      <c r="E259" s="153">
        <v>800</v>
      </c>
      <c r="F259" s="153"/>
      <c r="G259" s="154" t="s">
        <v>23</v>
      </c>
      <c r="H259" s="153"/>
      <c r="I259" s="153"/>
      <c r="J259" s="154" t="s">
        <v>18</v>
      </c>
      <c r="K259" s="155">
        <f t="shared" si="12"/>
        <v>0</v>
      </c>
      <c r="L259" s="155"/>
      <c r="M259" s="154" t="str">
        <f t="shared" si="13"/>
        <v>ｇ</v>
      </c>
    </row>
    <row r="260" spans="1:13" ht="20.100000000000001" customHeight="1">
      <c r="A260" s="17" t="s">
        <v>745</v>
      </c>
      <c r="B260" s="241">
        <v>278</v>
      </c>
      <c r="C260" s="242">
        <v>1158504005</v>
      </c>
      <c r="D260" s="155" t="s">
        <v>746</v>
      </c>
      <c r="E260" s="153">
        <v>5</v>
      </c>
      <c r="F260" s="153"/>
      <c r="G260" s="154" t="s">
        <v>11</v>
      </c>
      <c r="H260" s="153"/>
      <c r="I260" s="153"/>
      <c r="J260" s="154" t="s">
        <v>16</v>
      </c>
      <c r="K260" s="155">
        <f t="shared" si="12"/>
        <v>0</v>
      </c>
      <c r="L260" s="155"/>
      <c r="M260" s="154" t="str">
        <f t="shared" si="13"/>
        <v>ｋｇ</v>
      </c>
    </row>
    <row r="261" spans="1:13" ht="20.100000000000001" customHeight="1">
      <c r="A261" s="17" t="s">
        <v>747</v>
      </c>
      <c r="B261" s="241">
        <v>280</v>
      </c>
      <c r="C261" s="242">
        <v>1158503020</v>
      </c>
      <c r="D261" s="155" t="s">
        <v>748</v>
      </c>
      <c r="E261" s="153">
        <v>25</v>
      </c>
      <c r="F261" s="153"/>
      <c r="G261" s="154" t="s">
        <v>11</v>
      </c>
      <c r="H261" s="153"/>
      <c r="I261" s="153"/>
      <c r="J261" s="154" t="s">
        <v>12</v>
      </c>
      <c r="K261" s="155">
        <f t="shared" si="12"/>
        <v>0</v>
      </c>
      <c r="L261" s="155"/>
      <c r="M261" s="154" t="str">
        <f t="shared" si="13"/>
        <v>ｋｇ</v>
      </c>
    </row>
    <row r="262" spans="1:13" ht="20.100000000000001" customHeight="1">
      <c r="A262" s="17" t="s">
        <v>749</v>
      </c>
      <c r="B262" s="241">
        <v>281</v>
      </c>
      <c r="C262" s="242">
        <v>1158503020</v>
      </c>
      <c r="D262" s="155" t="s">
        <v>750</v>
      </c>
      <c r="E262" s="153">
        <v>20</v>
      </c>
      <c r="F262" s="153"/>
      <c r="G262" s="154" t="s">
        <v>11</v>
      </c>
      <c r="H262" s="153"/>
      <c r="I262" s="153"/>
      <c r="J262" s="154" t="s">
        <v>16</v>
      </c>
      <c r="K262" s="155">
        <f t="shared" si="12"/>
        <v>0</v>
      </c>
      <c r="L262" s="155"/>
      <c r="M262" s="154" t="str">
        <f t="shared" si="13"/>
        <v>ｋｇ</v>
      </c>
    </row>
    <row r="263" spans="1:13" ht="20.100000000000001" customHeight="1">
      <c r="A263" s="17" t="s">
        <v>751</v>
      </c>
      <c r="B263" s="241">
        <v>284</v>
      </c>
      <c r="C263" s="242">
        <v>1192118200</v>
      </c>
      <c r="D263" s="155" t="s">
        <v>752</v>
      </c>
      <c r="E263" s="153">
        <v>10</v>
      </c>
      <c r="F263" s="153"/>
      <c r="G263" s="154" t="s">
        <v>22</v>
      </c>
      <c r="H263" s="153"/>
      <c r="I263" s="153"/>
      <c r="J263" s="154" t="s">
        <v>17</v>
      </c>
      <c r="K263" s="155">
        <f t="shared" si="12"/>
        <v>0</v>
      </c>
      <c r="L263" s="155"/>
      <c r="M263" s="154" t="str">
        <f t="shared" si="13"/>
        <v>ｍ</v>
      </c>
    </row>
    <row r="264" spans="1:13" ht="20.100000000000001" customHeight="1">
      <c r="A264" s="17" t="s">
        <v>753</v>
      </c>
      <c r="B264" s="241">
        <v>285</v>
      </c>
      <c r="C264" s="242">
        <v>1182415402</v>
      </c>
      <c r="D264" s="155" t="s">
        <v>754</v>
      </c>
      <c r="E264" s="153">
        <v>20</v>
      </c>
      <c r="F264" s="153"/>
      <c r="G264" s="154" t="s">
        <v>22</v>
      </c>
      <c r="H264" s="153"/>
      <c r="I264" s="153"/>
      <c r="J264" s="154" t="s">
        <v>17</v>
      </c>
      <c r="K264" s="155">
        <f t="shared" si="12"/>
        <v>0</v>
      </c>
      <c r="L264" s="155"/>
      <c r="M264" s="154" t="str">
        <f t="shared" si="13"/>
        <v>ｍ</v>
      </c>
    </row>
    <row r="265" spans="1:13" ht="20.100000000000001" customHeight="1">
      <c r="A265" s="17" t="s">
        <v>755</v>
      </c>
      <c r="B265" s="241">
        <v>286</v>
      </c>
      <c r="C265" s="242">
        <v>1154407016</v>
      </c>
      <c r="D265" s="155" t="s">
        <v>756</v>
      </c>
      <c r="E265" s="153">
        <v>16</v>
      </c>
      <c r="F265" s="153"/>
      <c r="G265" s="154" t="s">
        <v>11</v>
      </c>
      <c r="H265" s="153"/>
      <c r="I265" s="153"/>
      <c r="J265" s="154" t="s">
        <v>18</v>
      </c>
      <c r="K265" s="155">
        <f t="shared" si="12"/>
        <v>0</v>
      </c>
      <c r="L265" s="155"/>
      <c r="M265" s="154" t="str">
        <f t="shared" si="13"/>
        <v>ｋｇ</v>
      </c>
    </row>
    <row r="266" spans="1:13" ht="20.100000000000001" customHeight="1">
      <c r="B266" s="241">
        <v>287</v>
      </c>
      <c r="C266" s="242">
        <v>1154408016</v>
      </c>
      <c r="D266" s="155" t="s">
        <v>757</v>
      </c>
      <c r="E266" s="153">
        <v>16</v>
      </c>
      <c r="F266" s="153"/>
      <c r="G266" s="154" t="s">
        <v>11</v>
      </c>
      <c r="H266" s="153"/>
      <c r="I266" s="153"/>
      <c r="J266" s="154" t="s">
        <v>18</v>
      </c>
      <c r="K266" s="155">
        <f t="shared" si="12"/>
        <v>0</v>
      </c>
      <c r="L266" s="155"/>
      <c r="M266" s="154" t="str">
        <f t="shared" si="13"/>
        <v>ｋｇ</v>
      </c>
    </row>
    <row r="267" spans="1:13" ht="20.100000000000001" customHeight="1">
      <c r="A267" s="17" t="s">
        <v>758</v>
      </c>
      <c r="B267" s="241">
        <v>289</v>
      </c>
      <c r="C267" s="242">
        <v>1162221533</v>
      </c>
      <c r="D267" s="155" t="s">
        <v>759</v>
      </c>
      <c r="E267" s="153">
        <v>330</v>
      </c>
      <c r="F267" s="153"/>
      <c r="G267" s="154" t="s">
        <v>14</v>
      </c>
      <c r="H267" s="153"/>
      <c r="I267" s="153"/>
      <c r="J267" s="154" t="s">
        <v>15</v>
      </c>
      <c r="K267" s="155">
        <f t="shared" si="12"/>
        <v>0</v>
      </c>
      <c r="L267" s="155"/>
      <c r="M267" s="154" t="str">
        <f t="shared" si="13"/>
        <v>ｍｌ</v>
      </c>
    </row>
    <row r="268" spans="1:13" ht="20.100000000000001" customHeight="1">
      <c r="A268" s="17" t="s">
        <v>760</v>
      </c>
      <c r="B268" s="241">
        <v>293</v>
      </c>
      <c r="C268" s="242" t="s">
        <v>433</v>
      </c>
      <c r="D268" s="155" t="s">
        <v>761</v>
      </c>
      <c r="E268" s="153">
        <v>320</v>
      </c>
      <c r="F268" s="153"/>
      <c r="G268" s="154" t="s">
        <v>14</v>
      </c>
      <c r="H268" s="153"/>
      <c r="I268" s="153"/>
      <c r="J268" s="154" t="s">
        <v>15</v>
      </c>
      <c r="K268" s="155">
        <f t="shared" si="12"/>
        <v>0</v>
      </c>
      <c r="L268" s="155"/>
      <c r="M268" s="154" t="str">
        <f t="shared" si="13"/>
        <v>ｍｌ</v>
      </c>
    </row>
    <row r="269" spans="1:13" ht="20.100000000000001" customHeight="1">
      <c r="A269" s="17" t="s">
        <v>762</v>
      </c>
      <c r="B269" s="241">
        <v>295</v>
      </c>
      <c r="C269" s="242">
        <v>1171739312</v>
      </c>
      <c r="D269" s="155" t="s">
        <v>763</v>
      </c>
      <c r="E269" s="153">
        <v>120</v>
      </c>
      <c r="F269" s="153"/>
      <c r="G269" s="154" t="s">
        <v>14</v>
      </c>
      <c r="H269" s="153"/>
      <c r="I269" s="153"/>
      <c r="J269" s="154" t="s">
        <v>15</v>
      </c>
      <c r="K269" s="155">
        <f t="shared" si="12"/>
        <v>0</v>
      </c>
      <c r="L269" s="155"/>
      <c r="M269" s="154" t="str">
        <f t="shared" si="13"/>
        <v>ｍｌ</v>
      </c>
    </row>
    <row r="270" spans="1:13" ht="20.100000000000001" customHeight="1">
      <c r="A270" s="17" t="s">
        <v>764</v>
      </c>
      <c r="B270" s="241">
        <v>296</v>
      </c>
      <c r="C270" s="242">
        <v>1102011018</v>
      </c>
      <c r="D270" s="155" t="s">
        <v>765</v>
      </c>
      <c r="E270" s="153">
        <v>18</v>
      </c>
      <c r="F270" s="153"/>
      <c r="G270" s="154" t="s">
        <v>11</v>
      </c>
      <c r="H270" s="153"/>
      <c r="I270" s="153"/>
      <c r="J270" s="154" t="s">
        <v>24</v>
      </c>
      <c r="K270" s="155">
        <f t="shared" si="12"/>
        <v>0</v>
      </c>
      <c r="L270" s="155"/>
      <c r="M270" s="154" t="str">
        <f t="shared" si="13"/>
        <v>ｋｇ</v>
      </c>
    </row>
    <row r="271" spans="1:13" ht="20.100000000000001" customHeight="1">
      <c r="A271" s="17" t="s">
        <v>766</v>
      </c>
      <c r="B271" s="241">
        <v>300</v>
      </c>
      <c r="C271" s="242">
        <v>1159256001</v>
      </c>
      <c r="D271" s="155" t="s">
        <v>767</v>
      </c>
      <c r="E271" s="153">
        <v>1</v>
      </c>
      <c r="F271" s="153"/>
      <c r="G271" s="154" t="s">
        <v>11</v>
      </c>
      <c r="H271" s="153"/>
      <c r="I271" s="153"/>
      <c r="J271" s="154" t="s">
        <v>12</v>
      </c>
      <c r="K271" s="155">
        <f t="shared" si="12"/>
        <v>0</v>
      </c>
      <c r="L271" s="155"/>
      <c r="M271" s="154" t="str">
        <f t="shared" si="13"/>
        <v>ｋｇ</v>
      </c>
    </row>
    <row r="272" spans="1:13" ht="20.100000000000001" customHeight="1">
      <c r="A272" s="17" t="s">
        <v>768</v>
      </c>
      <c r="B272" s="241">
        <v>301</v>
      </c>
      <c r="C272" s="242">
        <v>1159274001</v>
      </c>
      <c r="D272" s="155" t="s">
        <v>769</v>
      </c>
      <c r="E272" s="153">
        <v>1</v>
      </c>
      <c r="F272" s="153"/>
      <c r="G272" s="154" t="s">
        <v>11</v>
      </c>
      <c r="H272" s="153"/>
      <c r="I272" s="153"/>
      <c r="J272" s="154" t="s">
        <v>12</v>
      </c>
      <c r="K272" s="155">
        <f t="shared" si="12"/>
        <v>0</v>
      </c>
      <c r="L272" s="155"/>
      <c r="M272" s="154" t="str">
        <f t="shared" si="13"/>
        <v>ｋｇ</v>
      </c>
    </row>
    <row r="273" spans="1:13" ht="20.100000000000001" customHeight="1">
      <c r="A273" s="17" t="s">
        <v>770</v>
      </c>
      <c r="B273" s="241">
        <v>302</v>
      </c>
      <c r="C273" s="242">
        <v>1162004250</v>
      </c>
      <c r="D273" s="155" t="s">
        <v>771</v>
      </c>
      <c r="E273" s="153">
        <v>500</v>
      </c>
      <c r="F273" s="153"/>
      <c r="G273" s="154" t="s">
        <v>23</v>
      </c>
      <c r="H273" s="153"/>
      <c r="I273" s="153"/>
      <c r="J273" s="154" t="s">
        <v>15</v>
      </c>
      <c r="K273" s="155">
        <f t="shared" si="12"/>
        <v>0</v>
      </c>
      <c r="L273" s="155"/>
      <c r="M273" s="154" t="str">
        <f t="shared" si="13"/>
        <v>ｇ</v>
      </c>
    </row>
    <row r="274" spans="1:13" ht="20.100000000000001" customHeight="1">
      <c r="A274" s="17" t="s">
        <v>772</v>
      </c>
      <c r="B274" s="241">
        <v>303</v>
      </c>
      <c r="C274" s="242">
        <v>1161611104</v>
      </c>
      <c r="D274" s="155" t="s">
        <v>773</v>
      </c>
      <c r="E274" s="153">
        <v>4</v>
      </c>
      <c r="F274" s="153"/>
      <c r="G274" s="154" t="s">
        <v>19</v>
      </c>
      <c r="H274" s="153"/>
      <c r="I274" s="153"/>
      <c r="J274" s="154" t="s">
        <v>12</v>
      </c>
      <c r="K274" s="155">
        <f t="shared" si="12"/>
        <v>0</v>
      </c>
      <c r="L274" s="155"/>
      <c r="M274" s="154" t="str">
        <f t="shared" si="13"/>
        <v>Ｌ</v>
      </c>
    </row>
    <row r="275" spans="1:13" ht="20.100000000000001" customHeight="1">
      <c r="A275" s="17" t="s">
        <v>774</v>
      </c>
      <c r="B275" s="241">
        <v>304</v>
      </c>
      <c r="C275" s="242" t="s">
        <v>775</v>
      </c>
      <c r="D275" s="155" t="s">
        <v>776</v>
      </c>
      <c r="E275" s="153">
        <v>160</v>
      </c>
      <c r="F275" s="153"/>
      <c r="G275" s="154" t="s">
        <v>23</v>
      </c>
      <c r="H275" s="153"/>
      <c r="I275" s="153"/>
      <c r="J275" s="154" t="s">
        <v>13</v>
      </c>
      <c r="K275" s="155">
        <f t="shared" si="12"/>
        <v>0</v>
      </c>
      <c r="L275" s="155"/>
      <c r="M275" s="154" t="str">
        <f t="shared" si="13"/>
        <v>ｇ</v>
      </c>
    </row>
    <row r="276" spans="1:13" ht="20.100000000000001" customHeight="1">
      <c r="A276" s="17" t="s">
        <v>777</v>
      </c>
      <c r="B276" s="241">
        <v>305</v>
      </c>
      <c r="C276" s="242" t="s">
        <v>778</v>
      </c>
      <c r="D276" s="155" t="s">
        <v>779</v>
      </c>
      <c r="E276" s="153">
        <v>160</v>
      </c>
      <c r="F276" s="153"/>
      <c r="G276" s="154" t="s">
        <v>23</v>
      </c>
      <c r="H276" s="153"/>
      <c r="I276" s="153"/>
      <c r="J276" s="154" t="s">
        <v>13</v>
      </c>
      <c r="K276" s="155">
        <f t="shared" si="12"/>
        <v>0</v>
      </c>
      <c r="L276" s="155"/>
      <c r="M276" s="154" t="str">
        <f t="shared" si="13"/>
        <v>ｇ</v>
      </c>
    </row>
    <row r="277" spans="1:13" ht="20.100000000000001" customHeight="1">
      <c r="B277" s="241">
        <v>306</v>
      </c>
      <c r="C277" s="242">
        <v>1161950502</v>
      </c>
      <c r="D277" s="155" t="s">
        <v>780</v>
      </c>
      <c r="E277" s="153">
        <v>160</v>
      </c>
      <c r="F277" s="153"/>
      <c r="G277" s="154" t="s">
        <v>23</v>
      </c>
      <c r="H277" s="153"/>
      <c r="I277" s="153"/>
      <c r="J277" s="154" t="s">
        <v>13</v>
      </c>
      <c r="K277" s="155">
        <f t="shared" si="12"/>
        <v>0</v>
      </c>
      <c r="L277" s="155"/>
      <c r="M277" s="154" t="str">
        <f t="shared" si="13"/>
        <v>ｇ</v>
      </c>
    </row>
    <row r="278" spans="1:13" ht="20.100000000000001" customHeight="1">
      <c r="A278" s="17" t="s">
        <v>781</v>
      </c>
      <c r="B278" s="241">
        <v>307</v>
      </c>
      <c r="C278" s="242">
        <v>1161937001</v>
      </c>
      <c r="D278" s="155" t="s">
        <v>782</v>
      </c>
      <c r="E278" s="153">
        <v>1</v>
      </c>
      <c r="F278" s="153"/>
      <c r="G278" s="154" t="s">
        <v>11</v>
      </c>
      <c r="H278" s="153"/>
      <c r="I278" s="153"/>
      <c r="J278" s="154" t="s">
        <v>18</v>
      </c>
      <c r="K278" s="155">
        <f t="shared" si="12"/>
        <v>0</v>
      </c>
      <c r="L278" s="155"/>
      <c r="M278" s="154" t="str">
        <f t="shared" si="13"/>
        <v>ｋｇ</v>
      </c>
    </row>
    <row r="279" spans="1:13" ht="20.100000000000001" customHeight="1">
      <c r="A279" s="17" t="s">
        <v>783</v>
      </c>
      <c r="B279" s="241">
        <v>308</v>
      </c>
      <c r="C279" s="242">
        <v>1161911250</v>
      </c>
      <c r="D279" s="155" t="s">
        <v>784</v>
      </c>
      <c r="E279" s="153">
        <v>500</v>
      </c>
      <c r="F279" s="153"/>
      <c r="G279" s="154" t="s">
        <v>23</v>
      </c>
      <c r="H279" s="153"/>
      <c r="I279" s="153"/>
      <c r="J279" s="154" t="s">
        <v>18</v>
      </c>
      <c r="K279" s="155">
        <f t="shared" si="12"/>
        <v>0</v>
      </c>
      <c r="L279" s="155"/>
      <c r="M279" s="154" t="str">
        <f t="shared" si="13"/>
        <v>ｇ</v>
      </c>
    </row>
    <row r="280" spans="1:13" ht="20.100000000000001" customHeight="1">
      <c r="A280" s="17" t="s">
        <v>785</v>
      </c>
      <c r="B280" s="241">
        <v>309</v>
      </c>
      <c r="C280" s="242">
        <v>1161912230</v>
      </c>
      <c r="D280" s="155" t="s">
        <v>786</v>
      </c>
      <c r="E280" s="153">
        <v>300</v>
      </c>
      <c r="F280" s="153"/>
      <c r="G280" s="154" t="s">
        <v>23</v>
      </c>
      <c r="H280" s="153"/>
      <c r="I280" s="153"/>
      <c r="J280" s="154" t="s">
        <v>18</v>
      </c>
      <c r="K280" s="155">
        <f t="shared" si="12"/>
        <v>0</v>
      </c>
      <c r="L280" s="155"/>
      <c r="M280" s="154" t="str">
        <f t="shared" si="13"/>
        <v>ｇ</v>
      </c>
    </row>
    <row r="281" spans="1:13" ht="20.100000000000001" customHeight="1">
      <c r="A281" s="17" t="s">
        <v>787</v>
      </c>
      <c r="B281" s="241">
        <v>310</v>
      </c>
      <c r="C281" s="242">
        <v>1161914250</v>
      </c>
      <c r="D281" s="155" t="s">
        <v>788</v>
      </c>
      <c r="E281" s="153">
        <v>500</v>
      </c>
      <c r="F281" s="153"/>
      <c r="G281" s="154" t="s">
        <v>23</v>
      </c>
      <c r="H281" s="153"/>
      <c r="I281" s="153"/>
      <c r="J281" s="154" t="s">
        <v>18</v>
      </c>
      <c r="K281" s="155">
        <f t="shared" si="12"/>
        <v>0</v>
      </c>
      <c r="L281" s="155"/>
      <c r="M281" s="154" t="str">
        <f t="shared" si="13"/>
        <v>ｇ</v>
      </c>
    </row>
    <row r="282" spans="1:13" ht="20.100000000000001" customHeight="1">
      <c r="A282" s="17" t="s">
        <v>789</v>
      </c>
      <c r="B282" s="241">
        <v>311</v>
      </c>
      <c r="C282" s="242">
        <v>1162726210</v>
      </c>
      <c r="D282" s="155" t="s">
        <v>790</v>
      </c>
      <c r="E282" s="153">
        <v>100</v>
      </c>
      <c r="F282" s="153"/>
      <c r="G282" s="154" t="s">
        <v>23</v>
      </c>
      <c r="H282" s="153"/>
      <c r="I282" s="153"/>
      <c r="J282" s="154" t="s">
        <v>18</v>
      </c>
      <c r="K282" s="155">
        <f t="shared" si="12"/>
        <v>0</v>
      </c>
      <c r="L282" s="155"/>
      <c r="M282" s="154" t="str">
        <f t="shared" si="13"/>
        <v>ｇ</v>
      </c>
    </row>
    <row r="283" spans="1:13" ht="20.100000000000001" customHeight="1">
      <c r="A283" s="17" t="s">
        <v>791</v>
      </c>
      <c r="B283" s="241">
        <v>313</v>
      </c>
      <c r="C283" s="242">
        <v>1161871250</v>
      </c>
      <c r="D283" s="155" t="s">
        <v>792</v>
      </c>
      <c r="E283" s="153">
        <v>500</v>
      </c>
      <c r="F283" s="153"/>
      <c r="G283" s="154" t="s">
        <v>23</v>
      </c>
      <c r="H283" s="153"/>
      <c r="I283" s="153"/>
      <c r="J283" s="154" t="s">
        <v>18</v>
      </c>
      <c r="K283" s="155">
        <f t="shared" si="12"/>
        <v>0</v>
      </c>
      <c r="L283" s="155"/>
      <c r="M283" s="154" t="str">
        <f t="shared" si="13"/>
        <v>ｇ</v>
      </c>
    </row>
    <row r="284" spans="1:13" ht="20.100000000000001" customHeight="1">
      <c r="A284" s="17" t="s">
        <v>793</v>
      </c>
      <c r="B284" s="241">
        <v>315</v>
      </c>
      <c r="C284" s="242">
        <v>1371714200</v>
      </c>
      <c r="D284" s="155" t="s">
        <v>794</v>
      </c>
      <c r="E284" s="153"/>
      <c r="F284" s="153"/>
      <c r="G284" s="154"/>
      <c r="H284" s="153"/>
      <c r="I284" s="153"/>
      <c r="J284" s="154"/>
      <c r="K284" s="155">
        <f>IF(A284="","",E284*H284)</f>
        <v>0</v>
      </c>
      <c r="L284" s="155"/>
      <c r="M284" s="154" t="s">
        <v>247</v>
      </c>
    </row>
    <row r="285" spans="1:13" ht="20.100000000000001" customHeight="1">
      <c r="B285" s="241">
        <v>316</v>
      </c>
      <c r="C285" s="242">
        <v>1191702400</v>
      </c>
      <c r="D285" s="155" t="s">
        <v>795</v>
      </c>
      <c r="E285" s="153">
        <v>2</v>
      </c>
      <c r="F285" s="153"/>
      <c r="G285" s="154" t="s">
        <v>22</v>
      </c>
      <c r="H285" s="153"/>
      <c r="I285" s="153"/>
      <c r="J285" s="154" t="s">
        <v>17</v>
      </c>
      <c r="K285" s="155">
        <f t="shared" ref="K285:K348" si="14">E285*H285</f>
        <v>0</v>
      </c>
      <c r="L285" s="155"/>
      <c r="M285" s="154" t="s">
        <v>22</v>
      </c>
    </row>
    <row r="286" spans="1:13" ht="20.100000000000001" customHeight="1">
      <c r="A286" s="17" t="s">
        <v>796</v>
      </c>
      <c r="B286" s="241">
        <v>317</v>
      </c>
      <c r="C286" s="242">
        <v>1171370343</v>
      </c>
      <c r="D286" s="155" t="s">
        <v>797</v>
      </c>
      <c r="E286" s="153">
        <v>430</v>
      </c>
      <c r="F286" s="153"/>
      <c r="G286" s="154" t="s">
        <v>14</v>
      </c>
      <c r="H286" s="153"/>
      <c r="I286" s="153"/>
      <c r="J286" s="154" t="s">
        <v>15</v>
      </c>
      <c r="K286" s="155">
        <f t="shared" si="14"/>
        <v>0</v>
      </c>
      <c r="L286" s="155"/>
      <c r="M286" s="154" t="str">
        <f t="shared" ref="M286:M348" si="15">IF(D286="","",G286)</f>
        <v>ｍｌ</v>
      </c>
    </row>
    <row r="287" spans="1:13" ht="20.100000000000001" customHeight="1">
      <c r="A287" s="17" t="s">
        <v>798</v>
      </c>
      <c r="B287" s="241">
        <v>318</v>
      </c>
      <c r="C287" s="242">
        <v>1171371343</v>
      </c>
      <c r="D287" s="155" t="s">
        <v>799</v>
      </c>
      <c r="E287" s="153">
        <v>430</v>
      </c>
      <c r="F287" s="153"/>
      <c r="G287" s="154" t="s">
        <v>14</v>
      </c>
      <c r="H287" s="153"/>
      <c r="I287" s="153"/>
      <c r="J287" s="154" t="s">
        <v>15</v>
      </c>
      <c r="K287" s="155">
        <f t="shared" si="14"/>
        <v>0</v>
      </c>
      <c r="L287" s="155"/>
      <c r="M287" s="154" t="str">
        <f t="shared" si="15"/>
        <v>ｍｌ</v>
      </c>
    </row>
    <row r="288" spans="1:13" ht="20.100000000000001" customHeight="1">
      <c r="A288" s="17" t="s">
        <v>800</v>
      </c>
      <c r="B288" s="241">
        <v>319</v>
      </c>
      <c r="C288" s="242">
        <v>1171375343</v>
      </c>
      <c r="D288" s="155" t="s">
        <v>801</v>
      </c>
      <c r="E288" s="153">
        <v>430</v>
      </c>
      <c r="F288" s="153"/>
      <c r="G288" s="154" t="s">
        <v>14</v>
      </c>
      <c r="H288" s="153"/>
      <c r="I288" s="153"/>
      <c r="J288" s="154" t="s">
        <v>15</v>
      </c>
      <c r="K288" s="155">
        <f t="shared" si="14"/>
        <v>0</v>
      </c>
      <c r="L288" s="155"/>
      <c r="M288" s="154" t="str">
        <f t="shared" si="15"/>
        <v>ｍｌ</v>
      </c>
    </row>
    <row r="289" spans="1:14" ht="20.100000000000001" customHeight="1">
      <c r="A289" s="17" t="s">
        <v>802</v>
      </c>
      <c r="B289" s="241">
        <v>320</v>
      </c>
      <c r="C289" s="242">
        <v>1126050020</v>
      </c>
      <c r="D289" s="155" t="s">
        <v>803</v>
      </c>
      <c r="E289" s="153">
        <v>20</v>
      </c>
      <c r="F289" s="153"/>
      <c r="G289" s="154" t="s">
        <v>11</v>
      </c>
      <c r="H289" s="153"/>
      <c r="I289" s="153"/>
      <c r="J289" s="154" t="s">
        <v>24</v>
      </c>
      <c r="K289" s="155">
        <f t="shared" si="14"/>
        <v>0</v>
      </c>
      <c r="L289" s="155"/>
      <c r="M289" s="154" t="str">
        <f t="shared" si="15"/>
        <v>ｋｇ</v>
      </c>
    </row>
    <row r="290" spans="1:14" ht="20.100000000000001" customHeight="1">
      <c r="A290" s="17" t="s">
        <v>804</v>
      </c>
      <c r="B290" s="241">
        <v>321</v>
      </c>
      <c r="C290" s="242">
        <v>1161870106</v>
      </c>
      <c r="D290" s="155" t="s">
        <v>805</v>
      </c>
      <c r="E290" s="153">
        <v>6</v>
      </c>
      <c r="F290" s="153"/>
      <c r="G290" s="154" t="s">
        <v>19</v>
      </c>
      <c r="H290" s="153"/>
      <c r="I290" s="153"/>
      <c r="J290" s="154" t="s">
        <v>18</v>
      </c>
      <c r="K290" s="155">
        <f t="shared" si="14"/>
        <v>0</v>
      </c>
      <c r="L290" s="155"/>
      <c r="M290" s="154" t="str">
        <f t="shared" si="15"/>
        <v>Ｌ</v>
      </c>
    </row>
    <row r="291" spans="1:14" ht="20.100000000000001" customHeight="1">
      <c r="A291" s="17" t="s">
        <v>806</v>
      </c>
      <c r="B291" s="241">
        <v>322</v>
      </c>
      <c r="C291" s="242">
        <v>1161870332</v>
      </c>
      <c r="D291" s="155" t="s">
        <v>805</v>
      </c>
      <c r="E291" s="153">
        <v>320</v>
      </c>
      <c r="F291" s="153"/>
      <c r="G291" s="154" t="s">
        <v>14</v>
      </c>
      <c r="H291" s="153"/>
      <c r="I291" s="153"/>
      <c r="J291" s="154" t="s">
        <v>15</v>
      </c>
      <c r="K291" s="155">
        <f t="shared" si="14"/>
        <v>0</v>
      </c>
      <c r="L291" s="155"/>
      <c r="M291" s="154" t="str">
        <f t="shared" si="15"/>
        <v>ｍｌ</v>
      </c>
    </row>
    <row r="292" spans="1:14" ht="20.100000000000001" customHeight="1">
      <c r="A292" s="17" t="s">
        <v>807</v>
      </c>
      <c r="B292" s="241">
        <v>324</v>
      </c>
      <c r="C292" s="242" t="s">
        <v>808</v>
      </c>
      <c r="D292" s="155" t="s">
        <v>809</v>
      </c>
      <c r="E292" s="153">
        <v>330</v>
      </c>
      <c r="F292" s="153"/>
      <c r="G292" s="154" t="s">
        <v>14</v>
      </c>
      <c r="H292" s="153"/>
      <c r="I292" s="153"/>
      <c r="J292" s="154" t="s">
        <v>15</v>
      </c>
      <c r="K292" s="155">
        <f t="shared" si="14"/>
        <v>0</v>
      </c>
      <c r="L292" s="155"/>
      <c r="M292" s="154" t="str">
        <f t="shared" si="15"/>
        <v>ｍｌ</v>
      </c>
    </row>
    <row r="293" spans="1:14" ht="20.100000000000001" customHeight="1">
      <c r="A293" s="17" t="s">
        <v>810</v>
      </c>
      <c r="B293" s="241">
        <v>325</v>
      </c>
      <c r="C293" s="242">
        <v>1161556030</v>
      </c>
      <c r="D293" s="155" t="s">
        <v>811</v>
      </c>
      <c r="E293" s="153">
        <v>30</v>
      </c>
      <c r="F293" s="153"/>
      <c r="G293" s="154" t="s">
        <v>23</v>
      </c>
      <c r="H293" s="153"/>
      <c r="I293" s="153"/>
      <c r="J293" s="154" t="s">
        <v>13</v>
      </c>
      <c r="K293" s="155">
        <f t="shared" si="14"/>
        <v>0</v>
      </c>
      <c r="L293" s="155"/>
      <c r="M293" s="154" t="str">
        <f t="shared" si="15"/>
        <v>ｇ</v>
      </c>
    </row>
    <row r="294" spans="1:14" ht="20.100000000000001" customHeight="1">
      <c r="A294" s="17" t="s">
        <v>812</v>
      </c>
      <c r="B294" s="241">
        <v>326</v>
      </c>
      <c r="C294" s="242">
        <v>1161565040</v>
      </c>
      <c r="D294" s="155" t="s">
        <v>813</v>
      </c>
      <c r="E294" s="153">
        <v>40</v>
      </c>
      <c r="F294" s="153"/>
      <c r="G294" s="154" t="s">
        <v>23</v>
      </c>
      <c r="H294" s="153"/>
      <c r="I294" s="153"/>
      <c r="J294" s="154" t="s">
        <v>13</v>
      </c>
      <c r="K294" s="155">
        <f t="shared" si="14"/>
        <v>0</v>
      </c>
      <c r="L294" s="155"/>
      <c r="M294" s="154" t="str">
        <f t="shared" si="15"/>
        <v>ｇ</v>
      </c>
      <c r="N294" s="3" t="s">
        <v>814</v>
      </c>
    </row>
    <row r="295" spans="1:14" ht="20.100000000000001" customHeight="1">
      <c r="A295" s="17" t="s">
        <v>815</v>
      </c>
      <c r="B295" s="241">
        <v>327</v>
      </c>
      <c r="C295" s="242">
        <v>1154440260</v>
      </c>
      <c r="D295" s="155" t="s">
        <v>816</v>
      </c>
      <c r="E295" s="153">
        <v>600</v>
      </c>
      <c r="F295" s="153"/>
      <c r="G295" s="154" t="s">
        <v>23</v>
      </c>
      <c r="H295" s="153"/>
      <c r="I295" s="153"/>
      <c r="J295" s="154" t="s">
        <v>12</v>
      </c>
      <c r="K295" s="155">
        <f t="shared" si="14"/>
        <v>0</v>
      </c>
      <c r="L295" s="155"/>
      <c r="M295" s="154" t="str">
        <f t="shared" si="15"/>
        <v>ｇ</v>
      </c>
    </row>
    <row r="296" spans="1:14" ht="20.100000000000001" customHeight="1">
      <c r="A296" s="17" t="s">
        <v>817</v>
      </c>
      <c r="B296" s="241">
        <v>328</v>
      </c>
      <c r="C296" s="242">
        <v>1101057250</v>
      </c>
      <c r="D296" s="155" t="s">
        <v>818</v>
      </c>
      <c r="E296" s="153">
        <v>500</v>
      </c>
      <c r="F296" s="153"/>
      <c r="G296" s="154" t="s">
        <v>23</v>
      </c>
      <c r="H296" s="153"/>
      <c r="I296" s="153"/>
      <c r="J296" s="154" t="s">
        <v>15</v>
      </c>
      <c r="K296" s="155">
        <f t="shared" si="14"/>
        <v>0</v>
      </c>
      <c r="L296" s="155"/>
      <c r="M296" s="154" t="str">
        <f t="shared" si="15"/>
        <v>ｇ</v>
      </c>
    </row>
    <row r="297" spans="1:14" ht="20.100000000000001" customHeight="1">
      <c r="A297" s="17" t="s">
        <v>819</v>
      </c>
      <c r="B297" s="241">
        <v>330</v>
      </c>
      <c r="C297" s="242">
        <v>1156535004</v>
      </c>
      <c r="D297" s="155" t="s">
        <v>820</v>
      </c>
      <c r="E297" s="153">
        <v>4</v>
      </c>
      <c r="F297" s="153"/>
      <c r="G297" s="154" t="s">
        <v>11</v>
      </c>
      <c r="H297" s="153"/>
      <c r="I297" s="153"/>
      <c r="J297" s="154" t="s">
        <v>18</v>
      </c>
      <c r="K297" s="155">
        <f t="shared" si="14"/>
        <v>0</v>
      </c>
      <c r="L297" s="155"/>
      <c r="M297" s="154" t="str">
        <f t="shared" si="15"/>
        <v>ｋｇ</v>
      </c>
    </row>
    <row r="298" spans="1:14" ht="20.100000000000001" customHeight="1">
      <c r="A298" s="17" t="s">
        <v>821</v>
      </c>
      <c r="B298" s="241">
        <v>331</v>
      </c>
      <c r="C298" s="242">
        <v>1156556006</v>
      </c>
      <c r="D298" s="155" t="s">
        <v>822</v>
      </c>
      <c r="E298" s="153">
        <v>0.6</v>
      </c>
      <c r="F298" s="153"/>
      <c r="G298" s="154" t="s">
        <v>23</v>
      </c>
      <c r="H298" s="153"/>
      <c r="I298" s="153"/>
      <c r="J298" s="154" t="s">
        <v>13</v>
      </c>
      <c r="K298" s="155">
        <f t="shared" si="14"/>
        <v>0</v>
      </c>
      <c r="L298" s="155"/>
      <c r="M298" s="154" t="str">
        <f t="shared" si="15"/>
        <v>ｇ</v>
      </c>
    </row>
    <row r="299" spans="1:14" ht="20.100000000000001" customHeight="1">
      <c r="A299" s="17" t="s">
        <v>823</v>
      </c>
      <c r="B299" s="241">
        <v>332</v>
      </c>
      <c r="C299" s="242">
        <v>1156557008</v>
      </c>
      <c r="D299" s="155" t="s">
        <v>824</v>
      </c>
      <c r="E299" s="153">
        <v>0.8</v>
      </c>
      <c r="F299" s="153"/>
      <c r="G299" s="154" t="s">
        <v>23</v>
      </c>
      <c r="H299" s="153"/>
      <c r="I299" s="153"/>
      <c r="J299" s="154" t="s">
        <v>13</v>
      </c>
      <c r="K299" s="155">
        <f t="shared" si="14"/>
        <v>0</v>
      </c>
      <c r="L299" s="155"/>
      <c r="M299" s="154" t="str">
        <f t="shared" si="15"/>
        <v>ｇ</v>
      </c>
    </row>
    <row r="300" spans="1:14" ht="20.100000000000001" customHeight="1">
      <c r="A300" s="17" t="s">
        <v>825</v>
      </c>
      <c r="B300" s="241">
        <v>333</v>
      </c>
      <c r="C300" s="242">
        <v>1156533004</v>
      </c>
      <c r="D300" s="155" t="s">
        <v>826</v>
      </c>
      <c r="E300" s="153">
        <v>4</v>
      </c>
      <c r="F300" s="153"/>
      <c r="G300" s="154" t="s">
        <v>11</v>
      </c>
      <c r="H300" s="153"/>
      <c r="I300" s="153"/>
      <c r="J300" s="154" t="s">
        <v>16</v>
      </c>
      <c r="K300" s="155">
        <f t="shared" si="14"/>
        <v>0</v>
      </c>
      <c r="L300" s="155"/>
      <c r="M300" s="154" t="str">
        <f t="shared" si="15"/>
        <v>ｋｇ</v>
      </c>
    </row>
    <row r="301" spans="1:14" ht="20.100000000000001" customHeight="1">
      <c r="A301" s="17" t="s">
        <v>827</v>
      </c>
      <c r="B301" s="241">
        <v>334</v>
      </c>
      <c r="C301" s="242">
        <v>1159511402</v>
      </c>
      <c r="D301" s="155" t="s">
        <v>828</v>
      </c>
      <c r="E301" s="153">
        <v>2</v>
      </c>
      <c r="F301" s="153"/>
      <c r="G301" s="154" t="s">
        <v>11</v>
      </c>
      <c r="H301" s="153"/>
      <c r="I301" s="153"/>
      <c r="J301" s="154" t="s">
        <v>15</v>
      </c>
      <c r="K301" s="155">
        <f t="shared" si="14"/>
        <v>0</v>
      </c>
      <c r="L301" s="155"/>
      <c r="M301" s="154" t="str">
        <f t="shared" si="15"/>
        <v>ｋｇ</v>
      </c>
    </row>
    <row r="302" spans="1:14" ht="20.100000000000001" customHeight="1">
      <c r="A302" s="17" t="s">
        <v>829</v>
      </c>
      <c r="B302" s="241">
        <v>335</v>
      </c>
      <c r="C302" s="242">
        <v>1142570360</v>
      </c>
      <c r="D302" s="155" t="s">
        <v>830</v>
      </c>
      <c r="E302" s="153">
        <v>600</v>
      </c>
      <c r="F302" s="153"/>
      <c r="G302" s="154" t="s">
        <v>14</v>
      </c>
      <c r="H302" s="153"/>
      <c r="I302" s="153"/>
      <c r="J302" s="154" t="s">
        <v>15</v>
      </c>
      <c r="K302" s="155">
        <f t="shared" si="14"/>
        <v>0</v>
      </c>
      <c r="L302" s="155"/>
      <c r="M302" s="154" t="str">
        <f t="shared" si="15"/>
        <v>ｍｌ</v>
      </c>
    </row>
    <row r="303" spans="1:14" ht="20.100000000000001" customHeight="1">
      <c r="A303" s="17" t="s">
        <v>831</v>
      </c>
      <c r="B303" s="241">
        <v>336</v>
      </c>
      <c r="C303" s="242">
        <v>1111914001</v>
      </c>
      <c r="D303" s="155" t="s">
        <v>832</v>
      </c>
      <c r="E303" s="153">
        <v>1</v>
      </c>
      <c r="F303" s="153"/>
      <c r="G303" s="154" t="s">
        <v>11</v>
      </c>
      <c r="H303" s="153"/>
      <c r="I303" s="153"/>
      <c r="J303" s="154" t="s">
        <v>16</v>
      </c>
      <c r="K303" s="155">
        <f t="shared" si="14"/>
        <v>0</v>
      </c>
      <c r="L303" s="155"/>
      <c r="M303" s="154" t="str">
        <f t="shared" si="15"/>
        <v>ｋｇ</v>
      </c>
    </row>
    <row r="304" spans="1:14" ht="20.100000000000001" customHeight="1">
      <c r="A304" s="17" t="s">
        <v>833</v>
      </c>
      <c r="B304" s="241">
        <v>337</v>
      </c>
      <c r="C304" s="242" t="s">
        <v>834</v>
      </c>
      <c r="D304" s="155" t="s">
        <v>835</v>
      </c>
      <c r="E304" s="153">
        <v>333</v>
      </c>
      <c r="F304" s="153"/>
      <c r="G304" s="154" t="s">
        <v>14</v>
      </c>
      <c r="H304" s="153"/>
      <c r="I304" s="153"/>
      <c r="J304" s="154" t="s">
        <v>15</v>
      </c>
      <c r="K304" s="155">
        <f t="shared" si="14"/>
        <v>0</v>
      </c>
      <c r="L304" s="155"/>
      <c r="M304" s="154" t="str">
        <f t="shared" si="15"/>
        <v>ｍｌ</v>
      </c>
    </row>
    <row r="305" spans="1:13" ht="20.25" customHeight="1">
      <c r="A305" s="17" t="s">
        <v>836</v>
      </c>
      <c r="B305" s="241">
        <v>338</v>
      </c>
      <c r="C305" s="242">
        <v>1162104333</v>
      </c>
      <c r="D305" s="155" t="s">
        <v>837</v>
      </c>
      <c r="E305" s="153">
        <v>333</v>
      </c>
      <c r="F305" s="153"/>
      <c r="G305" s="154" t="s">
        <v>14</v>
      </c>
      <c r="H305" s="153"/>
      <c r="I305" s="153"/>
      <c r="J305" s="154" t="s">
        <v>15</v>
      </c>
      <c r="K305" s="155">
        <f t="shared" si="14"/>
        <v>0</v>
      </c>
      <c r="L305" s="155"/>
      <c r="M305" s="154" t="str">
        <f t="shared" si="15"/>
        <v>ｍｌ</v>
      </c>
    </row>
    <row r="306" spans="1:13" ht="20.25" customHeight="1">
      <c r="A306" s="17" t="s">
        <v>838</v>
      </c>
      <c r="B306" s="241">
        <v>339</v>
      </c>
      <c r="C306" s="242">
        <v>1162103333</v>
      </c>
      <c r="D306" s="155" t="s">
        <v>839</v>
      </c>
      <c r="E306" s="153">
        <v>333</v>
      </c>
      <c r="F306" s="153"/>
      <c r="G306" s="154" t="s">
        <v>14</v>
      </c>
      <c r="H306" s="153"/>
      <c r="I306" s="153"/>
      <c r="J306" s="154" t="s">
        <v>15</v>
      </c>
      <c r="K306" s="155">
        <f t="shared" si="14"/>
        <v>0</v>
      </c>
      <c r="L306" s="155"/>
      <c r="M306" s="154" t="str">
        <f t="shared" si="15"/>
        <v>ｍｌ</v>
      </c>
    </row>
    <row r="307" spans="1:13" ht="20.25" customHeight="1">
      <c r="A307" s="17" t="s">
        <v>840</v>
      </c>
      <c r="B307" s="241">
        <v>340</v>
      </c>
      <c r="C307" s="242">
        <v>1146520003</v>
      </c>
      <c r="D307" s="155" t="s">
        <v>841</v>
      </c>
      <c r="E307" s="153">
        <v>3</v>
      </c>
      <c r="F307" s="153"/>
      <c r="G307" s="154" t="s">
        <v>11</v>
      </c>
      <c r="H307" s="153"/>
      <c r="I307" s="153"/>
      <c r="J307" s="154" t="s">
        <v>18</v>
      </c>
      <c r="K307" s="155">
        <f t="shared" si="14"/>
        <v>0</v>
      </c>
      <c r="L307" s="155"/>
      <c r="M307" s="154" t="str">
        <f t="shared" si="15"/>
        <v>ｋｇ</v>
      </c>
    </row>
    <row r="308" spans="1:13" ht="20.25" customHeight="1">
      <c r="A308" s="17" t="s">
        <v>842</v>
      </c>
      <c r="B308" s="241">
        <v>341</v>
      </c>
      <c r="C308" s="242" t="s">
        <v>843</v>
      </c>
      <c r="D308" s="155" t="s">
        <v>844</v>
      </c>
      <c r="E308" s="153">
        <v>333</v>
      </c>
      <c r="F308" s="153"/>
      <c r="G308" s="154" t="s">
        <v>14</v>
      </c>
      <c r="H308" s="153"/>
      <c r="I308" s="153"/>
      <c r="J308" s="154" t="s">
        <v>15</v>
      </c>
      <c r="K308" s="155">
        <f t="shared" si="14"/>
        <v>0</v>
      </c>
      <c r="L308" s="155"/>
      <c r="M308" s="154" t="str">
        <f t="shared" si="15"/>
        <v>ｍｌ</v>
      </c>
    </row>
    <row r="309" spans="1:13" ht="20.25" customHeight="1">
      <c r="A309" s="17" t="s">
        <v>845</v>
      </c>
      <c r="B309" s="241">
        <v>342</v>
      </c>
      <c r="C309" s="242">
        <v>1162706333</v>
      </c>
      <c r="D309" s="155" t="s">
        <v>846</v>
      </c>
      <c r="E309" s="153">
        <v>333</v>
      </c>
      <c r="F309" s="153"/>
      <c r="G309" s="154" t="s">
        <v>14</v>
      </c>
      <c r="H309" s="153"/>
      <c r="I309" s="153"/>
      <c r="J309" s="154" t="s">
        <v>15</v>
      </c>
      <c r="K309" s="155">
        <f t="shared" si="14"/>
        <v>0</v>
      </c>
      <c r="L309" s="155"/>
      <c r="M309" s="154" t="str">
        <f t="shared" si="15"/>
        <v>ｍｌ</v>
      </c>
    </row>
    <row r="310" spans="1:13" ht="20.25" customHeight="1">
      <c r="A310" s="17" t="s">
        <v>847</v>
      </c>
      <c r="B310" s="241">
        <v>343</v>
      </c>
      <c r="C310" s="242">
        <v>1162702333</v>
      </c>
      <c r="D310" s="155" t="s">
        <v>848</v>
      </c>
      <c r="E310" s="153">
        <v>333</v>
      </c>
      <c r="F310" s="153"/>
      <c r="G310" s="154" t="s">
        <v>14</v>
      </c>
      <c r="H310" s="153"/>
      <c r="I310" s="153"/>
      <c r="J310" s="154" t="s">
        <v>15</v>
      </c>
      <c r="K310" s="155">
        <f t="shared" si="14"/>
        <v>0</v>
      </c>
      <c r="L310" s="155"/>
      <c r="M310" s="154" t="str">
        <f t="shared" si="15"/>
        <v>ｍｌ</v>
      </c>
    </row>
    <row r="311" spans="1:13" ht="20.25" customHeight="1">
      <c r="A311" s="17" t="s">
        <v>849</v>
      </c>
      <c r="B311" s="241">
        <v>344</v>
      </c>
      <c r="C311" s="242">
        <v>1162693333</v>
      </c>
      <c r="D311" s="155" t="s">
        <v>850</v>
      </c>
      <c r="E311" s="153">
        <v>333</v>
      </c>
      <c r="F311" s="153"/>
      <c r="G311" s="154" t="s">
        <v>14</v>
      </c>
      <c r="H311" s="153"/>
      <c r="I311" s="153"/>
      <c r="J311" s="154" t="s">
        <v>15</v>
      </c>
      <c r="K311" s="155">
        <f t="shared" si="14"/>
        <v>0</v>
      </c>
      <c r="L311" s="155"/>
      <c r="M311" s="154" t="str">
        <f t="shared" si="15"/>
        <v>ｍｌ</v>
      </c>
    </row>
    <row r="312" spans="1:13" ht="20.25" customHeight="1">
      <c r="A312" s="17" t="s">
        <v>851</v>
      </c>
      <c r="B312" s="241">
        <v>345</v>
      </c>
      <c r="C312" s="242">
        <v>1162705333</v>
      </c>
      <c r="D312" s="155" t="s">
        <v>852</v>
      </c>
      <c r="E312" s="153">
        <v>333</v>
      </c>
      <c r="F312" s="153"/>
      <c r="G312" s="154" t="s">
        <v>14</v>
      </c>
      <c r="H312" s="153"/>
      <c r="I312" s="153"/>
      <c r="J312" s="154" t="s">
        <v>15</v>
      </c>
      <c r="K312" s="155">
        <f t="shared" si="14"/>
        <v>0</v>
      </c>
      <c r="L312" s="155"/>
      <c r="M312" s="154" t="str">
        <f t="shared" si="15"/>
        <v>ｍｌ</v>
      </c>
    </row>
    <row r="313" spans="1:13" ht="20.25" customHeight="1">
      <c r="A313" s="17" t="s">
        <v>853</v>
      </c>
      <c r="B313" s="241">
        <v>346</v>
      </c>
      <c r="C313" s="242">
        <v>1162703333</v>
      </c>
      <c r="D313" s="155" t="s">
        <v>854</v>
      </c>
      <c r="E313" s="153">
        <v>333</v>
      </c>
      <c r="F313" s="153"/>
      <c r="G313" s="154" t="s">
        <v>14</v>
      </c>
      <c r="H313" s="153"/>
      <c r="I313" s="153"/>
      <c r="J313" s="154" t="s">
        <v>15</v>
      </c>
      <c r="K313" s="155">
        <f t="shared" si="14"/>
        <v>0</v>
      </c>
      <c r="L313" s="155"/>
      <c r="M313" s="154" t="str">
        <f t="shared" si="15"/>
        <v>ｍｌ</v>
      </c>
    </row>
    <row r="314" spans="1:13" ht="20.25" customHeight="1">
      <c r="A314" s="17" t="s">
        <v>855</v>
      </c>
      <c r="B314" s="241">
        <v>347</v>
      </c>
      <c r="C314" s="242">
        <v>1162427333</v>
      </c>
      <c r="D314" s="155" t="s">
        <v>856</v>
      </c>
      <c r="E314" s="153">
        <v>333</v>
      </c>
      <c r="F314" s="153"/>
      <c r="G314" s="154" t="s">
        <v>14</v>
      </c>
      <c r="H314" s="153"/>
      <c r="I314" s="153"/>
      <c r="J314" s="154" t="s">
        <v>15</v>
      </c>
      <c r="K314" s="155">
        <f t="shared" si="14"/>
        <v>0</v>
      </c>
      <c r="L314" s="155"/>
      <c r="M314" s="154" t="str">
        <f t="shared" si="15"/>
        <v>ｍｌ</v>
      </c>
    </row>
    <row r="315" spans="1:13" ht="20.25" customHeight="1">
      <c r="A315" s="17" t="s">
        <v>857</v>
      </c>
      <c r="B315" s="241">
        <v>348</v>
      </c>
      <c r="C315" s="242" t="s">
        <v>858</v>
      </c>
      <c r="D315" s="155" t="s">
        <v>859</v>
      </c>
      <c r="E315" s="153">
        <v>333</v>
      </c>
      <c r="F315" s="153"/>
      <c r="G315" s="154" t="s">
        <v>14</v>
      </c>
      <c r="H315" s="153"/>
      <c r="I315" s="153"/>
      <c r="J315" s="154" t="s">
        <v>15</v>
      </c>
      <c r="K315" s="155">
        <f t="shared" si="14"/>
        <v>0</v>
      </c>
      <c r="L315" s="155"/>
      <c r="M315" s="154" t="str">
        <f t="shared" si="15"/>
        <v>ｍｌ</v>
      </c>
    </row>
    <row r="316" spans="1:13" ht="20.25" customHeight="1">
      <c r="A316" s="17" t="s">
        <v>860</v>
      </c>
      <c r="B316" s="241">
        <v>349</v>
      </c>
      <c r="C316" s="242" t="s">
        <v>861</v>
      </c>
      <c r="D316" s="155" t="s">
        <v>862</v>
      </c>
      <c r="E316" s="153">
        <v>120</v>
      </c>
      <c r="F316" s="153"/>
      <c r="G316" s="154" t="s">
        <v>14</v>
      </c>
      <c r="H316" s="153"/>
      <c r="I316" s="153"/>
      <c r="J316" s="154" t="s">
        <v>15</v>
      </c>
      <c r="K316" s="155">
        <f t="shared" si="14"/>
        <v>0</v>
      </c>
      <c r="L316" s="155"/>
      <c r="M316" s="154" t="str">
        <f t="shared" si="15"/>
        <v>ｍｌ</v>
      </c>
    </row>
    <row r="317" spans="1:13" ht="20.25" customHeight="1">
      <c r="A317" s="17" t="s">
        <v>863</v>
      </c>
      <c r="B317" s="241">
        <v>350</v>
      </c>
      <c r="C317" s="242">
        <v>1163055332</v>
      </c>
      <c r="D317" s="155" t="s">
        <v>864</v>
      </c>
      <c r="E317" s="153">
        <v>320</v>
      </c>
      <c r="F317" s="153"/>
      <c r="G317" s="154" t="s">
        <v>14</v>
      </c>
      <c r="H317" s="153"/>
      <c r="I317" s="153"/>
      <c r="J317" s="154" t="s">
        <v>15</v>
      </c>
      <c r="K317" s="155">
        <f t="shared" si="14"/>
        <v>0</v>
      </c>
      <c r="L317" s="155"/>
      <c r="M317" s="154" t="str">
        <f t="shared" si="15"/>
        <v>ｍｌ</v>
      </c>
    </row>
    <row r="318" spans="1:13" ht="20.25" customHeight="1">
      <c r="A318" s="17" t="s">
        <v>865</v>
      </c>
      <c r="B318" s="241">
        <v>351</v>
      </c>
      <c r="C318" s="242" t="s">
        <v>866</v>
      </c>
      <c r="D318" s="155" t="s">
        <v>867</v>
      </c>
      <c r="E318" s="153">
        <v>330</v>
      </c>
      <c r="F318" s="153"/>
      <c r="G318" s="154" t="s">
        <v>14</v>
      </c>
      <c r="H318" s="153"/>
      <c r="I318" s="153"/>
      <c r="J318" s="154" t="s">
        <v>15</v>
      </c>
      <c r="K318" s="155">
        <f t="shared" si="14"/>
        <v>0</v>
      </c>
      <c r="L318" s="155"/>
      <c r="M318" s="154" t="str">
        <f t="shared" si="15"/>
        <v>ｍｌ</v>
      </c>
    </row>
    <row r="319" spans="1:13" ht="20.25" customHeight="1">
      <c r="A319" s="17" t="s">
        <v>868</v>
      </c>
      <c r="B319" s="241">
        <v>352</v>
      </c>
      <c r="C319" s="242">
        <v>1162581333</v>
      </c>
      <c r="D319" s="155" t="s">
        <v>869</v>
      </c>
      <c r="E319" s="153">
        <v>330</v>
      </c>
      <c r="F319" s="153"/>
      <c r="G319" s="154" t="s">
        <v>14</v>
      </c>
      <c r="H319" s="153"/>
      <c r="I319" s="153"/>
      <c r="J319" s="154" t="s">
        <v>15</v>
      </c>
      <c r="K319" s="155">
        <f t="shared" si="14"/>
        <v>0</v>
      </c>
      <c r="L319" s="155"/>
      <c r="M319" s="154" t="str">
        <f t="shared" si="15"/>
        <v>ｍｌ</v>
      </c>
    </row>
    <row r="320" spans="1:13" ht="20.25" customHeight="1">
      <c r="A320" s="17" t="s">
        <v>870</v>
      </c>
      <c r="B320" s="241">
        <v>353</v>
      </c>
      <c r="C320" s="242">
        <v>1162582333</v>
      </c>
      <c r="D320" s="155" t="s">
        <v>871</v>
      </c>
      <c r="E320" s="153">
        <v>330</v>
      </c>
      <c r="F320" s="153"/>
      <c r="G320" s="154" t="s">
        <v>14</v>
      </c>
      <c r="H320" s="153"/>
      <c r="I320" s="153"/>
      <c r="J320" s="154" t="s">
        <v>15</v>
      </c>
      <c r="K320" s="155">
        <f t="shared" si="14"/>
        <v>0</v>
      </c>
      <c r="L320" s="155"/>
      <c r="M320" s="154" t="str">
        <f t="shared" si="15"/>
        <v>ｍｌ</v>
      </c>
    </row>
    <row r="321" spans="1:13" ht="20.25" customHeight="1">
      <c r="A321" s="17" t="s">
        <v>872</v>
      </c>
      <c r="B321" s="241">
        <v>354</v>
      </c>
      <c r="C321" s="242">
        <v>1162584333</v>
      </c>
      <c r="D321" s="155" t="s">
        <v>873</v>
      </c>
      <c r="E321" s="153">
        <v>330</v>
      </c>
      <c r="F321" s="153"/>
      <c r="G321" s="154" t="s">
        <v>14</v>
      </c>
      <c r="H321" s="153"/>
      <c r="I321" s="153"/>
      <c r="J321" s="154" t="s">
        <v>15</v>
      </c>
      <c r="K321" s="155">
        <f t="shared" si="14"/>
        <v>0</v>
      </c>
      <c r="L321" s="155"/>
      <c r="M321" s="154" t="str">
        <f t="shared" si="15"/>
        <v>ｍｌ</v>
      </c>
    </row>
    <row r="322" spans="1:13" ht="20.25" customHeight="1">
      <c r="A322" s="17" t="s">
        <v>874</v>
      </c>
      <c r="B322" s="241">
        <v>355</v>
      </c>
      <c r="C322" s="242">
        <v>1162580333</v>
      </c>
      <c r="D322" s="155" t="s">
        <v>875</v>
      </c>
      <c r="E322" s="153">
        <v>330</v>
      </c>
      <c r="F322" s="153"/>
      <c r="G322" s="154" t="s">
        <v>14</v>
      </c>
      <c r="H322" s="153"/>
      <c r="I322" s="153"/>
      <c r="J322" s="154" t="s">
        <v>15</v>
      </c>
      <c r="K322" s="155">
        <f t="shared" si="14"/>
        <v>0</v>
      </c>
      <c r="L322" s="155"/>
      <c r="M322" s="154" t="str">
        <f t="shared" si="15"/>
        <v>ｍｌ</v>
      </c>
    </row>
    <row r="323" spans="1:13" ht="20.25" customHeight="1">
      <c r="A323" s="17" t="s">
        <v>876</v>
      </c>
      <c r="B323" s="241">
        <v>356</v>
      </c>
      <c r="C323" s="242">
        <v>1162579333</v>
      </c>
      <c r="D323" s="155" t="s">
        <v>877</v>
      </c>
      <c r="E323" s="153">
        <v>330</v>
      </c>
      <c r="F323" s="153"/>
      <c r="G323" s="154" t="s">
        <v>14</v>
      </c>
      <c r="H323" s="153"/>
      <c r="I323" s="153"/>
      <c r="J323" s="154" t="s">
        <v>15</v>
      </c>
      <c r="K323" s="155">
        <f t="shared" si="14"/>
        <v>0</v>
      </c>
      <c r="L323" s="155"/>
      <c r="M323" s="154" t="str">
        <f t="shared" si="15"/>
        <v>ｍｌ</v>
      </c>
    </row>
    <row r="324" spans="1:13" ht="20.25" customHeight="1">
      <c r="A324" s="17" t="s">
        <v>878</v>
      </c>
      <c r="B324" s="241">
        <v>357</v>
      </c>
      <c r="C324" s="242">
        <v>1162583333</v>
      </c>
      <c r="D324" s="155" t="s">
        <v>879</v>
      </c>
      <c r="E324" s="153">
        <v>330</v>
      </c>
      <c r="F324" s="153"/>
      <c r="G324" s="154" t="s">
        <v>14</v>
      </c>
      <c r="H324" s="153"/>
      <c r="I324" s="153"/>
      <c r="J324" s="154" t="s">
        <v>15</v>
      </c>
      <c r="K324" s="155">
        <f t="shared" si="14"/>
        <v>0</v>
      </c>
      <c r="L324" s="155"/>
      <c r="M324" s="154" t="str">
        <f t="shared" si="15"/>
        <v>ｍｌ</v>
      </c>
    </row>
    <row r="325" spans="1:13" ht="20.25" customHeight="1">
      <c r="A325" s="17" t="s">
        <v>880</v>
      </c>
      <c r="B325" s="241">
        <v>358</v>
      </c>
      <c r="C325" s="242">
        <v>1101614800</v>
      </c>
      <c r="D325" s="155" t="s">
        <v>881</v>
      </c>
      <c r="E325" s="153">
        <v>1000</v>
      </c>
      <c r="F325" s="153"/>
      <c r="G325" s="154" t="s">
        <v>11</v>
      </c>
      <c r="H325" s="153"/>
      <c r="I325" s="153"/>
      <c r="J325" s="154" t="s">
        <v>25</v>
      </c>
      <c r="K325" s="155">
        <f t="shared" si="14"/>
        <v>0</v>
      </c>
      <c r="L325" s="155"/>
      <c r="M325" s="154" t="str">
        <f t="shared" si="15"/>
        <v>ｋｇ</v>
      </c>
    </row>
    <row r="326" spans="1:13" ht="20.25" customHeight="1">
      <c r="B326" s="241">
        <v>359</v>
      </c>
      <c r="C326" s="242">
        <v>1154470016</v>
      </c>
      <c r="D326" s="155" t="s">
        <v>882</v>
      </c>
      <c r="E326" s="153">
        <v>16</v>
      </c>
      <c r="F326" s="153"/>
      <c r="G326" s="154" t="s">
        <v>11</v>
      </c>
      <c r="H326" s="153"/>
      <c r="I326" s="153"/>
      <c r="J326" s="154" t="s">
        <v>12</v>
      </c>
      <c r="K326" s="155">
        <f t="shared" si="14"/>
        <v>0</v>
      </c>
      <c r="L326" s="155"/>
      <c r="M326" s="154" t="str">
        <f t="shared" si="15"/>
        <v>ｋｇ</v>
      </c>
    </row>
    <row r="327" spans="1:13" ht="20.25" customHeight="1">
      <c r="B327" s="241">
        <v>360</v>
      </c>
      <c r="C327" s="242">
        <v>1154473004</v>
      </c>
      <c r="D327" s="155" t="s">
        <v>883</v>
      </c>
      <c r="E327" s="153">
        <v>4</v>
      </c>
      <c r="F327" s="153"/>
      <c r="G327" s="154" t="s">
        <v>11</v>
      </c>
      <c r="H327" s="153"/>
      <c r="I327" s="153"/>
      <c r="J327" s="154" t="s">
        <v>16</v>
      </c>
      <c r="K327" s="155">
        <f>E327*H327</f>
        <v>0</v>
      </c>
      <c r="L327" s="155"/>
      <c r="M327" s="154" t="str">
        <f>IF(D327="","",G327)</f>
        <v>ｋｇ</v>
      </c>
    </row>
    <row r="328" spans="1:13" ht="20.25" customHeight="1">
      <c r="B328" s="241">
        <v>361</v>
      </c>
      <c r="C328" s="242">
        <v>1154489006</v>
      </c>
      <c r="D328" s="155" t="s">
        <v>884</v>
      </c>
      <c r="E328" s="153">
        <v>6</v>
      </c>
      <c r="F328" s="153"/>
      <c r="G328" s="154" t="s">
        <v>11</v>
      </c>
      <c r="H328" s="153"/>
      <c r="I328" s="153"/>
      <c r="J328" s="154" t="s">
        <v>12</v>
      </c>
      <c r="K328" s="155">
        <f t="shared" si="14"/>
        <v>0</v>
      </c>
      <c r="L328" s="155"/>
      <c r="M328" s="154" t="str">
        <f t="shared" si="15"/>
        <v>ｋｇ</v>
      </c>
    </row>
    <row r="329" spans="1:13" ht="20.25" customHeight="1">
      <c r="B329" s="241">
        <v>363</v>
      </c>
      <c r="C329" s="242">
        <v>1154510006</v>
      </c>
      <c r="D329" s="155" t="s">
        <v>885</v>
      </c>
      <c r="E329" s="153">
        <v>6.6</v>
      </c>
      <c r="F329" s="153"/>
      <c r="G329" s="154" t="s">
        <v>11</v>
      </c>
      <c r="H329" s="153"/>
      <c r="I329" s="153"/>
      <c r="J329" s="154" t="s">
        <v>12</v>
      </c>
      <c r="K329" s="155">
        <f t="shared" si="14"/>
        <v>0</v>
      </c>
      <c r="L329" s="155"/>
      <c r="M329" s="154" t="str">
        <f t="shared" si="15"/>
        <v>ｋｇ</v>
      </c>
    </row>
    <row r="330" spans="1:13" ht="20.25" customHeight="1">
      <c r="B330" s="241">
        <v>364</v>
      </c>
      <c r="C330" s="242">
        <v>1158129006</v>
      </c>
      <c r="D330" s="155" t="s">
        <v>886</v>
      </c>
      <c r="E330" s="153">
        <v>6</v>
      </c>
      <c r="F330" s="153"/>
      <c r="G330" s="154" t="s">
        <v>11</v>
      </c>
      <c r="H330" s="153"/>
      <c r="I330" s="153"/>
      <c r="J330" s="154" t="s">
        <v>12</v>
      </c>
      <c r="K330" s="155">
        <f t="shared" si="14"/>
        <v>0</v>
      </c>
      <c r="L330" s="155"/>
      <c r="M330" s="154" t="str">
        <f t="shared" si="15"/>
        <v>ｋｇ</v>
      </c>
    </row>
    <row r="331" spans="1:13" ht="20.25" customHeight="1">
      <c r="B331" s="241">
        <v>365</v>
      </c>
      <c r="C331" s="242">
        <v>1158132006</v>
      </c>
      <c r="D331" s="155" t="s">
        <v>887</v>
      </c>
      <c r="E331" s="153">
        <v>6</v>
      </c>
      <c r="F331" s="153"/>
      <c r="G331" s="154" t="s">
        <v>11</v>
      </c>
      <c r="H331" s="153"/>
      <c r="I331" s="153"/>
      <c r="J331" s="154" t="s">
        <v>12</v>
      </c>
      <c r="K331" s="155">
        <f t="shared" si="14"/>
        <v>0</v>
      </c>
      <c r="L331" s="155"/>
      <c r="M331" s="154" t="str">
        <f t="shared" si="15"/>
        <v>ｋｇ</v>
      </c>
    </row>
    <row r="332" spans="1:13" ht="20.25" customHeight="1">
      <c r="B332" s="241">
        <v>366</v>
      </c>
      <c r="C332" s="242" t="s">
        <v>888</v>
      </c>
      <c r="D332" s="155" t="s">
        <v>889</v>
      </c>
      <c r="E332" s="153">
        <v>500</v>
      </c>
      <c r="F332" s="153"/>
      <c r="G332" s="154" t="s">
        <v>23</v>
      </c>
      <c r="H332" s="153"/>
      <c r="I332" s="153"/>
      <c r="J332" s="154" t="s">
        <v>15</v>
      </c>
      <c r="K332" s="155">
        <f t="shared" si="14"/>
        <v>0</v>
      </c>
      <c r="L332" s="155"/>
      <c r="M332" s="154" t="str">
        <f t="shared" si="15"/>
        <v>ｇ</v>
      </c>
    </row>
    <row r="333" spans="1:13" ht="20.25" customHeight="1">
      <c r="B333" s="241">
        <v>367</v>
      </c>
      <c r="C333" s="242">
        <v>1163460250</v>
      </c>
      <c r="D333" s="155" t="s">
        <v>890</v>
      </c>
      <c r="E333" s="153">
        <v>500</v>
      </c>
      <c r="F333" s="153"/>
      <c r="G333" s="154" t="s">
        <v>23</v>
      </c>
      <c r="H333" s="153"/>
      <c r="I333" s="153"/>
      <c r="J333" s="154" t="s">
        <v>15</v>
      </c>
      <c r="K333" s="155">
        <f t="shared" si="14"/>
        <v>0</v>
      </c>
      <c r="L333" s="155"/>
      <c r="M333" s="154" t="str">
        <f t="shared" si="15"/>
        <v>ｇ</v>
      </c>
    </row>
    <row r="334" spans="1:13" ht="20.25" customHeight="1">
      <c r="B334" s="241">
        <v>368</v>
      </c>
      <c r="C334" s="242">
        <v>1163461250</v>
      </c>
      <c r="D334" s="155" t="s">
        <v>891</v>
      </c>
      <c r="E334" s="153">
        <v>500</v>
      </c>
      <c r="F334" s="153"/>
      <c r="G334" s="154" t="s">
        <v>23</v>
      </c>
      <c r="H334" s="153"/>
      <c r="I334" s="153"/>
      <c r="J334" s="154" t="s">
        <v>15</v>
      </c>
      <c r="K334" s="155">
        <f t="shared" si="14"/>
        <v>0</v>
      </c>
      <c r="L334" s="155"/>
      <c r="M334" s="154" t="str">
        <f t="shared" si="15"/>
        <v>ｇ</v>
      </c>
    </row>
    <row r="335" spans="1:13" ht="20.25" customHeight="1">
      <c r="B335" s="241">
        <v>369</v>
      </c>
      <c r="C335" s="242">
        <v>1163462250</v>
      </c>
      <c r="D335" s="155" t="s">
        <v>892</v>
      </c>
      <c r="E335" s="153">
        <v>500</v>
      </c>
      <c r="F335" s="153"/>
      <c r="G335" s="154" t="s">
        <v>23</v>
      </c>
      <c r="H335" s="153"/>
      <c r="I335" s="153"/>
      <c r="J335" s="154" t="s">
        <v>15</v>
      </c>
      <c r="K335" s="155">
        <f t="shared" si="14"/>
        <v>0</v>
      </c>
      <c r="L335" s="155"/>
      <c r="M335" s="154" t="str">
        <f t="shared" si="15"/>
        <v>ｇ</v>
      </c>
    </row>
    <row r="336" spans="1:13" ht="20.25" customHeight="1">
      <c r="B336" s="241">
        <v>370</v>
      </c>
      <c r="C336" s="242">
        <v>1163463250</v>
      </c>
      <c r="D336" s="155" t="s">
        <v>893</v>
      </c>
      <c r="E336" s="153">
        <v>500</v>
      </c>
      <c r="F336" s="153"/>
      <c r="G336" s="154" t="s">
        <v>23</v>
      </c>
      <c r="H336" s="153"/>
      <c r="I336" s="153"/>
      <c r="J336" s="154" t="s">
        <v>15</v>
      </c>
      <c r="K336" s="155">
        <f t="shared" si="14"/>
        <v>0</v>
      </c>
      <c r="L336" s="155"/>
      <c r="M336" s="154" t="str">
        <f t="shared" si="15"/>
        <v>ｇ</v>
      </c>
    </row>
    <row r="337" spans="2:13" ht="20.25" customHeight="1">
      <c r="B337" s="241">
        <v>371</v>
      </c>
      <c r="C337" s="242">
        <v>1163464250</v>
      </c>
      <c r="D337" s="155" t="s">
        <v>894</v>
      </c>
      <c r="E337" s="153">
        <v>500</v>
      </c>
      <c r="F337" s="153"/>
      <c r="G337" s="154" t="s">
        <v>23</v>
      </c>
      <c r="H337" s="153"/>
      <c r="I337" s="153"/>
      <c r="J337" s="154" t="s">
        <v>15</v>
      </c>
      <c r="K337" s="155">
        <f t="shared" si="14"/>
        <v>0</v>
      </c>
      <c r="L337" s="155"/>
      <c r="M337" s="154" t="str">
        <f t="shared" si="15"/>
        <v>ｇ</v>
      </c>
    </row>
    <row r="338" spans="2:13" ht="20.25" customHeight="1">
      <c r="B338" s="241">
        <v>372</v>
      </c>
      <c r="C338" s="242">
        <v>1163465250</v>
      </c>
      <c r="D338" s="155" t="s">
        <v>895</v>
      </c>
      <c r="E338" s="153">
        <v>500</v>
      </c>
      <c r="F338" s="153"/>
      <c r="G338" s="154" t="s">
        <v>23</v>
      </c>
      <c r="H338" s="153"/>
      <c r="I338" s="153"/>
      <c r="J338" s="154" t="s">
        <v>15</v>
      </c>
      <c r="K338" s="155">
        <f t="shared" si="14"/>
        <v>0</v>
      </c>
      <c r="L338" s="155"/>
      <c r="M338" s="154" t="str">
        <f t="shared" si="15"/>
        <v>ｇ</v>
      </c>
    </row>
    <row r="339" spans="2:13" ht="20.25" customHeight="1">
      <c r="B339" s="241">
        <v>373</v>
      </c>
      <c r="C339" s="242">
        <v>1163466250</v>
      </c>
      <c r="D339" s="155" t="s">
        <v>896</v>
      </c>
      <c r="E339" s="153">
        <v>500</v>
      </c>
      <c r="F339" s="153"/>
      <c r="G339" s="154" t="s">
        <v>23</v>
      </c>
      <c r="H339" s="153"/>
      <c r="I339" s="153"/>
      <c r="J339" s="154" t="s">
        <v>15</v>
      </c>
      <c r="K339" s="155">
        <f t="shared" si="14"/>
        <v>0</v>
      </c>
      <c r="L339" s="155"/>
      <c r="M339" s="154" t="str">
        <f t="shared" si="15"/>
        <v>ｇ</v>
      </c>
    </row>
    <row r="340" spans="2:13" ht="20.25" customHeight="1">
      <c r="B340" s="241">
        <v>374</v>
      </c>
      <c r="C340" s="242">
        <v>1163467250</v>
      </c>
      <c r="D340" s="155" t="s">
        <v>897</v>
      </c>
      <c r="E340" s="153">
        <v>500</v>
      </c>
      <c r="F340" s="153"/>
      <c r="G340" s="154" t="s">
        <v>23</v>
      </c>
      <c r="H340" s="153"/>
      <c r="I340" s="153"/>
      <c r="J340" s="154" t="s">
        <v>15</v>
      </c>
      <c r="K340" s="155">
        <f t="shared" si="14"/>
        <v>0</v>
      </c>
      <c r="L340" s="155"/>
      <c r="M340" s="154" t="str">
        <f t="shared" si="15"/>
        <v>ｇ</v>
      </c>
    </row>
    <row r="341" spans="2:13" ht="20.25" customHeight="1">
      <c r="B341" s="241">
        <v>375</v>
      </c>
      <c r="C341" s="242">
        <v>1163468250</v>
      </c>
      <c r="D341" s="155" t="s">
        <v>898</v>
      </c>
      <c r="E341" s="153">
        <v>500</v>
      </c>
      <c r="F341" s="153"/>
      <c r="G341" s="154" t="s">
        <v>23</v>
      </c>
      <c r="H341" s="153"/>
      <c r="I341" s="153"/>
      <c r="J341" s="154" t="s">
        <v>15</v>
      </c>
      <c r="K341" s="155">
        <f t="shared" si="14"/>
        <v>0</v>
      </c>
      <c r="L341" s="155"/>
      <c r="M341" s="154" t="str">
        <f t="shared" si="15"/>
        <v>ｇ</v>
      </c>
    </row>
    <row r="342" spans="2:13" ht="20.25" customHeight="1">
      <c r="B342" s="241">
        <v>376</v>
      </c>
      <c r="C342" s="242">
        <v>1163469250</v>
      </c>
      <c r="D342" s="155" t="s">
        <v>899</v>
      </c>
      <c r="E342" s="153">
        <v>500</v>
      </c>
      <c r="F342" s="153"/>
      <c r="G342" s="154" t="s">
        <v>23</v>
      </c>
      <c r="H342" s="153"/>
      <c r="I342" s="153"/>
      <c r="J342" s="154" t="s">
        <v>15</v>
      </c>
      <c r="K342" s="155">
        <f t="shared" si="14"/>
        <v>0</v>
      </c>
      <c r="L342" s="155"/>
      <c r="M342" s="154" t="str">
        <f t="shared" si="15"/>
        <v>ｇ</v>
      </c>
    </row>
    <row r="343" spans="2:13" ht="20.25" customHeight="1">
      <c r="B343" s="241">
        <v>377</v>
      </c>
      <c r="C343" s="242">
        <v>1163480250</v>
      </c>
      <c r="D343" s="155" t="s">
        <v>900</v>
      </c>
      <c r="E343" s="153">
        <v>500</v>
      </c>
      <c r="F343" s="153"/>
      <c r="G343" s="154" t="s">
        <v>23</v>
      </c>
      <c r="H343" s="153"/>
      <c r="I343" s="153"/>
      <c r="J343" s="154" t="s">
        <v>15</v>
      </c>
      <c r="K343" s="155">
        <f t="shared" si="14"/>
        <v>0</v>
      </c>
      <c r="L343" s="155"/>
      <c r="M343" s="154" t="str">
        <f t="shared" si="15"/>
        <v>ｇ</v>
      </c>
    </row>
    <row r="344" spans="2:13" ht="20.25" customHeight="1">
      <c r="B344" s="241">
        <v>378</v>
      </c>
      <c r="C344" s="242">
        <v>1163481250</v>
      </c>
      <c r="D344" s="155" t="s">
        <v>901</v>
      </c>
      <c r="E344" s="153">
        <v>500</v>
      </c>
      <c r="F344" s="153"/>
      <c r="G344" s="154" t="s">
        <v>23</v>
      </c>
      <c r="H344" s="153"/>
      <c r="I344" s="153"/>
      <c r="J344" s="154" t="s">
        <v>15</v>
      </c>
      <c r="K344" s="155">
        <f t="shared" si="14"/>
        <v>0</v>
      </c>
      <c r="L344" s="155"/>
      <c r="M344" s="154" t="str">
        <f t="shared" si="15"/>
        <v>ｇ</v>
      </c>
    </row>
    <row r="345" spans="2:13" ht="20.25" customHeight="1">
      <c r="B345" s="241">
        <v>379</v>
      </c>
      <c r="C345" s="242">
        <v>1163482250</v>
      </c>
      <c r="D345" s="155" t="s">
        <v>902</v>
      </c>
      <c r="E345" s="153">
        <v>500</v>
      </c>
      <c r="F345" s="153"/>
      <c r="G345" s="154" t="s">
        <v>23</v>
      </c>
      <c r="H345" s="153"/>
      <c r="I345" s="153"/>
      <c r="J345" s="154" t="s">
        <v>15</v>
      </c>
      <c r="K345" s="155">
        <f t="shared" si="14"/>
        <v>0</v>
      </c>
      <c r="L345" s="155"/>
      <c r="M345" s="154" t="str">
        <f t="shared" si="15"/>
        <v>ｇ</v>
      </c>
    </row>
    <row r="346" spans="2:13" ht="20.25" customHeight="1">
      <c r="B346" s="241">
        <v>380</v>
      </c>
      <c r="C346" s="242">
        <v>1163483250</v>
      </c>
      <c r="D346" s="155" t="s">
        <v>903</v>
      </c>
      <c r="E346" s="153">
        <v>500</v>
      </c>
      <c r="F346" s="153"/>
      <c r="G346" s="154" t="s">
        <v>23</v>
      </c>
      <c r="H346" s="153"/>
      <c r="I346" s="153"/>
      <c r="J346" s="154" t="s">
        <v>15</v>
      </c>
      <c r="K346" s="155">
        <f t="shared" si="14"/>
        <v>0</v>
      </c>
      <c r="L346" s="155"/>
      <c r="M346" s="154" t="str">
        <f t="shared" si="15"/>
        <v>ｇ</v>
      </c>
    </row>
    <row r="347" spans="2:13" ht="20.25" customHeight="1">
      <c r="B347" s="241">
        <v>381</v>
      </c>
      <c r="C347" s="242">
        <v>1163484250</v>
      </c>
      <c r="D347" s="155" t="s">
        <v>904</v>
      </c>
      <c r="E347" s="153">
        <v>500</v>
      </c>
      <c r="F347" s="153"/>
      <c r="G347" s="154" t="s">
        <v>23</v>
      </c>
      <c r="H347" s="153"/>
      <c r="I347" s="153"/>
      <c r="J347" s="154" t="s">
        <v>15</v>
      </c>
      <c r="K347" s="155">
        <f t="shared" si="14"/>
        <v>0</v>
      </c>
      <c r="L347" s="155"/>
      <c r="M347" s="154" t="str">
        <f t="shared" si="15"/>
        <v>ｇ</v>
      </c>
    </row>
    <row r="348" spans="2:13" ht="20.25" customHeight="1">
      <c r="B348" s="241">
        <v>382</v>
      </c>
      <c r="C348" s="242">
        <v>1163485250</v>
      </c>
      <c r="D348" s="155" t="s">
        <v>905</v>
      </c>
      <c r="E348" s="153">
        <v>500</v>
      </c>
      <c r="F348" s="153"/>
      <c r="G348" s="154" t="s">
        <v>23</v>
      </c>
      <c r="H348" s="153"/>
      <c r="I348" s="153"/>
      <c r="J348" s="154" t="s">
        <v>15</v>
      </c>
      <c r="K348" s="155">
        <f t="shared" si="14"/>
        <v>0</v>
      </c>
      <c r="L348" s="155"/>
      <c r="M348" s="154" t="str">
        <f t="shared" si="15"/>
        <v>ｇ</v>
      </c>
    </row>
    <row r="349" spans="2:13" ht="20.25" customHeight="1">
      <c r="B349" s="241">
        <v>383</v>
      </c>
      <c r="C349" s="242">
        <v>1163486250</v>
      </c>
      <c r="D349" s="155" t="s">
        <v>906</v>
      </c>
      <c r="E349" s="153">
        <v>500</v>
      </c>
      <c r="F349" s="153"/>
      <c r="G349" s="154" t="s">
        <v>23</v>
      </c>
      <c r="H349" s="153"/>
      <c r="I349" s="153"/>
      <c r="J349" s="154" t="s">
        <v>15</v>
      </c>
      <c r="K349" s="155">
        <f>E349*H349</f>
        <v>0</v>
      </c>
      <c r="L349" s="155"/>
      <c r="M349" s="154" t="str">
        <f>IF(D349="","",G349)</f>
        <v>ｇ</v>
      </c>
    </row>
    <row r="350" spans="2:13" ht="20.25" customHeight="1">
      <c r="B350" s="241">
        <v>384</v>
      </c>
      <c r="C350" s="242">
        <v>1163487250</v>
      </c>
      <c r="D350" s="155" t="s">
        <v>907</v>
      </c>
      <c r="E350" s="153">
        <v>500</v>
      </c>
      <c r="F350" s="153"/>
      <c r="G350" s="154" t="s">
        <v>23</v>
      </c>
      <c r="H350" s="153"/>
      <c r="I350" s="153"/>
      <c r="J350" s="154" t="s">
        <v>15</v>
      </c>
      <c r="K350" s="155">
        <f>E350*H350</f>
        <v>0</v>
      </c>
      <c r="L350" s="155"/>
      <c r="M350" s="154" t="str">
        <f>IF(D350="","",G350)</f>
        <v>ｇ</v>
      </c>
    </row>
    <row r="351" spans="2:13" ht="20.25" customHeight="1">
      <c r="B351" s="241">
        <v>385</v>
      </c>
      <c r="C351" s="242">
        <v>1163488234</v>
      </c>
      <c r="D351" s="155" t="s">
        <v>908</v>
      </c>
      <c r="E351" s="153">
        <v>340</v>
      </c>
      <c r="F351" s="153"/>
      <c r="G351" s="154" t="s">
        <v>23</v>
      </c>
      <c r="H351" s="153"/>
      <c r="I351" s="153"/>
      <c r="J351" s="154" t="s">
        <v>15</v>
      </c>
      <c r="K351" s="155">
        <f>E351*H351</f>
        <v>0</v>
      </c>
      <c r="L351" s="155"/>
      <c r="M351" s="154" t="str">
        <f>IF(D351="","",G351)</f>
        <v>ｇ</v>
      </c>
    </row>
    <row r="352" spans="2:13" ht="20.25" customHeight="1">
      <c r="B352" s="241">
        <v>386</v>
      </c>
      <c r="C352" s="242">
        <v>1162107234</v>
      </c>
      <c r="D352" s="155" t="s">
        <v>909</v>
      </c>
      <c r="E352" s="153">
        <v>340</v>
      </c>
      <c r="F352" s="153"/>
      <c r="G352" s="154" t="s">
        <v>23</v>
      </c>
      <c r="H352" s="153"/>
      <c r="I352" s="153"/>
      <c r="J352" s="154" t="s">
        <v>15</v>
      </c>
      <c r="K352" s="155">
        <f>E352*H352</f>
        <v>0</v>
      </c>
      <c r="L352" s="155"/>
      <c r="M352" s="154" t="str">
        <f>IF(D352="","",G352)</f>
        <v>ｇ</v>
      </c>
    </row>
    <row r="353" spans="2:13" ht="20.25" customHeight="1">
      <c r="B353" s="241">
        <v>387</v>
      </c>
      <c r="C353" s="242">
        <v>1162108250</v>
      </c>
      <c r="D353" s="155" t="s">
        <v>910</v>
      </c>
      <c r="E353" s="153">
        <v>500</v>
      </c>
      <c r="F353" s="153"/>
      <c r="G353" s="154" t="s">
        <v>23</v>
      </c>
      <c r="H353" s="153"/>
      <c r="I353" s="153"/>
      <c r="J353" s="154" t="s">
        <v>15</v>
      </c>
      <c r="K353" s="155">
        <f>E353*H353</f>
        <v>0</v>
      </c>
      <c r="L353" s="155"/>
      <c r="M353" s="154" t="str">
        <f>IF(D353="","",G353)</f>
        <v>ｇ</v>
      </c>
    </row>
    <row r="354" spans="2:13" ht="20.25" customHeight="1">
      <c r="B354" s="241">
        <v>388</v>
      </c>
      <c r="C354" s="242">
        <v>1141469602</v>
      </c>
      <c r="D354" s="155" t="s">
        <v>238</v>
      </c>
      <c r="E354" s="153">
        <v>2</v>
      </c>
      <c r="F354" s="153"/>
      <c r="G354" s="154" t="s">
        <v>11</v>
      </c>
      <c r="H354" s="153"/>
      <c r="I354" s="153"/>
      <c r="J354" s="154" t="s">
        <v>15</v>
      </c>
      <c r="K354" s="155">
        <v>0</v>
      </c>
      <c r="L354" s="155"/>
      <c r="M354" s="154" t="s">
        <v>11</v>
      </c>
    </row>
    <row r="355" spans="2:13" ht="20.25" customHeight="1">
      <c r="B355" s="241">
        <v>389</v>
      </c>
      <c r="C355" s="242">
        <v>1141470602</v>
      </c>
      <c r="D355" s="155" t="s">
        <v>239</v>
      </c>
      <c r="E355" s="153">
        <v>2</v>
      </c>
      <c r="F355" s="153"/>
      <c r="G355" s="154" t="s">
        <v>11</v>
      </c>
      <c r="H355" s="153"/>
      <c r="I355" s="153"/>
      <c r="J355" s="154" t="s">
        <v>15</v>
      </c>
      <c r="K355" s="155">
        <v>0</v>
      </c>
      <c r="L355" s="155"/>
      <c r="M355" s="154" t="s">
        <v>11</v>
      </c>
    </row>
    <row r="356" spans="2:13" ht="20.25" customHeight="1">
      <c r="B356" s="241">
        <v>390</v>
      </c>
      <c r="C356" s="242" t="s">
        <v>243</v>
      </c>
      <c r="D356" s="155" t="s">
        <v>240</v>
      </c>
      <c r="E356" s="153">
        <v>2</v>
      </c>
      <c r="F356" s="153"/>
      <c r="G356" s="154" t="s">
        <v>11</v>
      </c>
      <c r="H356" s="153"/>
      <c r="I356" s="153"/>
      <c r="J356" s="154" t="s">
        <v>15</v>
      </c>
      <c r="K356" s="155">
        <v>0</v>
      </c>
      <c r="L356" s="155"/>
      <c r="M356" s="154" t="s">
        <v>11</v>
      </c>
    </row>
    <row r="357" spans="2:13" ht="20.25" customHeight="1">
      <c r="B357" s="241">
        <v>391</v>
      </c>
      <c r="C357" s="242" t="s">
        <v>244</v>
      </c>
      <c r="D357" s="155" t="s">
        <v>240</v>
      </c>
      <c r="E357" s="153">
        <v>2</v>
      </c>
      <c r="F357" s="153"/>
      <c r="G357" s="154" t="s">
        <v>11</v>
      </c>
      <c r="H357" s="153"/>
      <c r="I357" s="153"/>
      <c r="J357" s="154" t="s">
        <v>15</v>
      </c>
      <c r="K357" s="155">
        <v>0</v>
      </c>
      <c r="L357" s="155"/>
      <c r="M357" s="154" t="s">
        <v>11</v>
      </c>
    </row>
    <row r="358" spans="2:13" ht="20.25" customHeight="1">
      <c r="B358" s="241">
        <v>392</v>
      </c>
      <c r="C358" s="242">
        <v>1154513221</v>
      </c>
      <c r="D358" s="155" t="s">
        <v>241</v>
      </c>
      <c r="E358" s="153">
        <v>215</v>
      </c>
      <c r="F358" s="153"/>
      <c r="G358" s="154" t="s">
        <v>23</v>
      </c>
      <c r="H358" s="153"/>
      <c r="I358" s="153"/>
      <c r="J358" s="154" t="s">
        <v>18</v>
      </c>
      <c r="K358" s="155">
        <v>0</v>
      </c>
      <c r="L358" s="155"/>
      <c r="M358" s="154" t="s">
        <v>23</v>
      </c>
    </row>
    <row r="359" spans="2:13" ht="20.25" customHeight="1">
      <c r="B359" s="241">
        <v>393</v>
      </c>
      <c r="C359" s="242">
        <v>1371803012</v>
      </c>
      <c r="D359" s="155" t="s">
        <v>242</v>
      </c>
      <c r="E359" s="153">
        <v>12.5</v>
      </c>
      <c r="F359" s="153"/>
      <c r="G359" s="154" t="s">
        <v>11</v>
      </c>
      <c r="H359" s="153"/>
      <c r="I359" s="153"/>
      <c r="J359" s="154" t="s">
        <v>16</v>
      </c>
      <c r="K359" s="155">
        <v>0</v>
      </c>
      <c r="L359" s="155"/>
      <c r="M359" s="154" t="s">
        <v>11</v>
      </c>
    </row>
    <row r="360" spans="2:13" ht="20.25" customHeight="1">
      <c r="B360" s="241">
        <v>394</v>
      </c>
      <c r="C360" s="242">
        <v>1371803020</v>
      </c>
      <c r="D360" s="155" t="s">
        <v>242</v>
      </c>
      <c r="E360" s="153">
        <v>20</v>
      </c>
      <c r="F360" s="153"/>
      <c r="G360" s="154" t="s">
        <v>11</v>
      </c>
      <c r="H360" s="153"/>
      <c r="I360" s="153"/>
      <c r="J360" s="154" t="s">
        <v>16</v>
      </c>
      <c r="K360" s="155">
        <v>0</v>
      </c>
      <c r="L360" s="155"/>
      <c r="M360" s="154" t="s">
        <v>11</v>
      </c>
    </row>
    <row r="361" spans="2:13" ht="20.25" customHeight="1">
      <c r="B361" s="241">
        <v>395</v>
      </c>
      <c r="C361" s="242">
        <v>1159256250</v>
      </c>
      <c r="D361" s="155" t="s">
        <v>767</v>
      </c>
      <c r="E361" s="153">
        <v>500</v>
      </c>
      <c r="F361" s="153"/>
      <c r="G361" s="154" t="s">
        <v>23</v>
      </c>
      <c r="H361" s="153"/>
      <c r="I361" s="153"/>
      <c r="J361" s="154" t="s">
        <v>12</v>
      </c>
      <c r="K361" s="155">
        <f t="shared" ref="K361:K398" si="16">E361*H361</f>
        <v>0</v>
      </c>
      <c r="L361" s="155"/>
      <c r="M361" s="154" t="str">
        <f t="shared" ref="M361:M398" si="17">IF(D361="","",G361)</f>
        <v>ｇ</v>
      </c>
    </row>
    <row r="362" spans="2:13" ht="20.25" customHeight="1">
      <c r="B362" s="241">
        <v>396</v>
      </c>
      <c r="C362" s="242">
        <v>1160034002</v>
      </c>
      <c r="D362" s="155" t="s">
        <v>911</v>
      </c>
      <c r="E362" s="153">
        <v>2</v>
      </c>
      <c r="F362" s="153"/>
      <c r="G362" s="154" t="s">
        <v>11</v>
      </c>
      <c r="H362" s="153"/>
      <c r="I362" s="153"/>
      <c r="J362" s="154" t="s">
        <v>16</v>
      </c>
      <c r="K362" s="155">
        <f t="shared" si="16"/>
        <v>0</v>
      </c>
      <c r="L362" s="155"/>
      <c r="M362" s="154" t="str">
        <f t="shared" si="17"/>
        <v>ｋｇ</v>
      </c>
    </row>
    <row r="363" spans="2:13" ht="20.25" customHeight="1">
      <c r="B363" s="241">
        <v>397</v>
      </c>
      <c r="C363" s="242">
        <v>1160035002</v>
      </c>
      <c r="D363" s="155" t="s">
        <v>912</v>
      </c>
      <c r="E363" s="153">
        <v>2</v>
      </c>
      <c r="F363" s="153"/>
      <c r="G363" s="154" t="s">
        <v>11</v>
      </c>
      <c r="H363" s="153"/>
      <c r="I363" s="153"/>
      <c r="J363" s="154" t="s">
        <v>16</v>
      </c>
      <c r="K363" s="155">
        <f t="shared" si="16"/>
        <v>0</v>
      </c>
      <c r="L363" s="155"/>
      <c r="M363" s="154" t="str">
        <f t="shared" si="17"/>
        <v>ｋｇ</v>
      </c>
    </row>
    <row r="364" spans="2:13" ht="20.25" customHeight="1">
      <c r="B364" s="241">
        <v>398</v>
      </c>
      <c r="C364" s="242">
        <v>1160036002</v>
      </c>
      <c r="D364" s="155" t="s">
        <v>913</v>
      </c>
      <c r="E364" s="153">
        <v>2</v>
      </c>
      <c r="F364" s="153"/>
      <c r="G364" s="154" t="s">
        <v>11</v>
      </c>
      <c r="H364" s="153"/>
      <c r="I364" s="153"/>
      <c r="J364" s="154" t="s">
        <v>16</v>
      </c>
      <c r="K364" s="155">
        <f t="shared" si="16"/>
        <v>0</v>
      </c>
      <c r="L364" s="155"/>
      <c r="M364" s="154" t="str">
        <f t="shared" si="17"/>
        <v>ｋｇ</v>
      </c>
    </row>
    <row r="365" spans="2:13" ht="20.25" customHeight="1">
      <c r="B365" s="241">
        <v>399</v>
      </c>
      <c r="C365" s="242" t="s">
        <v>914</v>
      </c>
      <c r="D365" s="155" t="s">
        <v>915</v>
      </c>
      <c r="E365" s="153">
        <v>2</v>
      </c>
      <c r="F365" s="153"/>
      <c r="G365" s="154" t="s">
        <v>11</v>
      </c>
      <c r="H365" s="153"/>
      <c r="I365" s="153"/>
      <c r="J365" s="154" t="s">
        <v>16</v>
      </c>
      <c r="K365" s="155">
        <f t="shared" si="16"/>
        <v>0</v>
      </c>
      <c r="L365" s="155"/>
      <c r="M365" s="154" t="str">
        <f t="shared" si="17"/>
        <v>ｋｇ</v>
      </c>
    </row>
    <row r="366" spans="2:13" ht="20.25" customHeight="1">
      <c r="B366" s="241">
        <v>400</v>
      </c>
      <c r="C366" s="242">
        <v>1162848333</v>
      </c>
      <c r="D366" s="155" t="s">
        <v>916</v>
      </c>
      <c r="E366" s="153">
        <v>333</v>
      </c>
      <c r="F366" s="153"/>
      <c r="G366" s="154" t="s">
        <v>14</v>
      </c>
      <c r="H366" s="153"/>
      <c r="I366" s="153"/>
      <c r="J366" s="154" t="s">
        <v>15</v>
      </c>
      <c r="K366" s="155">
        <f t="shared" si="16"/>
        <v>0</v>
      </c>
      <c r="L366" s="155"/>
      <c r="M366" s="154" t="str">
        <f t="shared" si="17"/>
        <v>ｍｌ</v>
      </c>
    </row>
    <row r="367" spans="2:13" ht="20.25" customHeight="1">
      <c r="B367" s="241">
        <v>401</v>
      </c>
      <c r="C367" s="242">
        <v>1142577376</v>
      </c>
      <c r="D367" s="155" t="s">
        <v>917</v>
      </c>
      <c r="E367" s="153">
        <v>760</v>
      </c>
      <c r="F367" s="153"/>
      <c r="G367" s="154" t="s">
        <v>14</v>
      </c>
      <c r="H367" s="153"/>
      <c r="I367" s="153"/>
      <c r="J367" s="154" t="s">
        <v>15</v>
      </c>
      <c r="K367" s="155">
        <f t="shared" si="16"/>
        <v>0</v>
      </c>
      <c r="L367" s="155"/>
      <c r="M367" s="154" t="str">
        <f t="shared" si="17"/>
        <v>ｍｌ</v>
      </c>
    </row>
    <row r="368" spans="2:13" ht="20.25" customHeight="1">
      <c r="B368" s="241">
        <v>402</v>
      </c>
      <c r="C368" s="242">
        <v>1160026002</v>
      </c>
      <c r="D368" s="155" t="s">
        <v>918</v>
      </c>
      <c r="E368" s="153">
        <v>2</v>
      </c>
      <c r="F368" s="153"/>
      <c r="G368" s="154" t="s">
        <v>11</v>
      </c>
      <c r="H368" s="153"/>
      <c r="I368" s="153"/>
      <c r="J368" s="154" t="s">
        <v>15</v>
      </c>
      <c r="K368" s="155">
        <f>E368*H368</f>
        <v>0</v>
      </c>
      <c r="L368" s="155"/>
      <c r="M368" s="154" t="str">
        <f t="shared" si="17"/>
        <v>ｋｇ</v>
      </c>
    </row>
    <row r="369" spans="2:13" ht="20.25" customHeight="1">
      <c r="B369" s="241">
        <v>403</v>
      </c>
      <c r="C369" s="242">
        <v>1154518016</v>
      </c>
      <c r="D369" s="155" t="s">
        <v>919</v>
      </c>
      <c r="E369" s="153">
        <v>16</v>
      </c>
      <c r="F369" s="153"/>
      <c r="G369" s="154" t="s">
        <v>11</v>
      </c>
      <c r="H369" s="153"/>
      <c r="I369" s="153"/>
      <c r="J369" s="154" t="s">
        <v>16</v>
      </c>
      <c r="K369" s="155">
        <f t="shared" si="16"/>
        <v>0</v>
      </c>
      <c r="L369" s="155"/>
      <c r="M369" s="154" t="str">
        <f t="shared" si="17"/>
        <v>ｋｇ</v>
      </c>
    </row>
    <row r="370" spans="2:13" ht="20.25" customHeight="1">
      <c r="B370" s="241">
        <v>404</v>
      </c>
      <c r="C370" s="242">
        <v>1154519004</v>
      </c>
      <c r="D370" s="155" t="s">
        <v>920</v>
      </c>
      <c r="E370" s="153">
        <v>4</v>
      </c>
      <c r="F370" s="153"/>
      <c r="G370" s="154" t="s">
        <v>11</v>
      </c>
      <c r="H370" s="153"/>
      <c r="I370" s="153"/>
      <c r="J370" s="154" t="s">
        <v>18</v>
      </c>
      <c r="K370" s="155">
        <f t="shared" si="16"/>
        <v>0</v>
      </c>
      <c r="L370" s="155"/>
      <c r="M370" s="154" t="str">
        <f t="shared" si="17"/>
        <v>ｋｇ</v>
      </c>
    </row>
    <row r="371" spans="2:13" ht="20.25" customHeight="1">
      <c r="B371" s="241">
        <v>405</v>
      </c>
      <c r="C371" s="242">
        <v>1154516012</v>
      </c>
      <c r="D371" s="155" t="s">
        <v>921</v>
      </c>
      <c r="E371" s="153">
        <v>12</v>
      </c>
      <c r="F371" s="153"/>
      <c r="G371" s="154" t="s">
        <v>11</v>
      </c>
      <c r="H371" s="153"/>
      <c r="I371" s="153"/>
      <c r="J371" s="154" t="s">
        <v>16</v>
      </c>
      <c r="K371" s="155">
        <f t="shared" si="16"/>
        <v>0</v>
      </c>
      <c r="L371" s="155"/>
      <c r="M371" s="154" t="str">
        <f t="shared" si="17"/>
        <v>ｋｇ</v>
      </c>
    </row>
    <row r="372" spans="2:13" ht="20.25" customHeight="1">
      <c r="B372" s="241">
        <v>406</v>
      </c>
      <c r="C372" s="242">
        <v>1154517003</v>
      </c>
      <c r="D372" s="155" t="s">
        <v>922</v>
      </c>
      <c r="E372" s="153">
        <v>3</v>
      </c>
      <c r="F372" s="153"/>
      <c r="G372" s="154" t="s">
        <v>11</v>
      </c>
      <c r="H372" s="153"/>
      <c r="I372" s="153"/>
      <c r="J372" s="154" t="s">
        <v>13</v>
      </c>
      <c r="K372" s="155">
        <f t="shared" si="16"/>
        <v>0</v>
      </c>
      <c r="L372" s="155"/>
      <c r="M372" s="154" t="str">
        <f t="shared" si="17"/>
        <v>ｋｇ</v>
      </c>
    </row>
    <row r="373" spans="2:13" ht="20.25" customHeight="1">
      <c r="B373" s="241">
        <v>407</v>
      </c>
      <c r="C373" s="242">
        <v>1154409004</v>
      </c>
      <c r="D373" s="155" t="s">
        <v>923</v>
      </c>
      <c r="E373" s="153">
        <v>4</v>
      </c>
      <c r="F373" s="153"/>
      <c r="G373" s="154" t="s">
        <v>11</v>
      </c>
      <c r="H373" s="153"/>
      <c r="I373" s="153"/>
      <c r="J373" s="154" t="s">
        <v>18</v>
      </c>
      <c r="K373" s="155">
        <f t="shared" si="16"/>
        <v>0</v>
      </c>
      <c r="L373" s="155"/>
      <c r="M373" s="154" t="str">
        <f t="shared" si="17"/>
        <v>ｋｇ</v>
      </c>
    </row>
    <row r="374" spans="2:13" ht="20.25" customHeight="1">
      <c r="B374" s="241">
        <v>408</v>
      </c>
      <c r="C374" s="242">
        <v>1371637024</v>
      </c>
      <c r="D374" s="155" t="s">
        <v>245</v>
      </c>
      <c r="E374" s="153"/>
      <c r="F374" s="153"/>
      <c r="G374" s="154"/>
      <c r="H374" s="153"/>
      <c r="I374" s="153"/>
      <c r="J374" s="154"/>
      <c r="K374" s="155">
        <f t="shared" si="16"/>
        <v>0</v>
      </c>
      <c r="L374" s="155"/>
      <c r="M374" s="154" t="s">
        <v>15</v>
      </c>
    </row>
    <row r="375" spans="2:13" ht="20.25" customHeight="1">
      <c r="B375" s="241">
        <v>409</v>
      </c>
      <c r="C375" s="242">
        <v>1371642005</v>
      </c>
      <c r="D375" s="155" t="s">
        <v>924</v>
      </c>
      <c r="E375" s="153"/>
      <c r="F375" s="153"/>
      <c r="G375" s="154"/>
      <c r="H375" s="153"/>
      <c r="I375" s="153"/>
      <c r="J375" s="154"/>
      <c r="K375" s="155">
        <f t="shared" si="16"/>
        <v>0</v>
      </c>
      <c r="L375" s="155"/>
      <c r="M375" s="154" t="s">
        <v>13</v>
      </c>
    </row>
    <row r="376" spans="2:13" ht="20.25" customHeight="1">
      <c r="B376" s="241">
        <v>410</v>
      </c>
      <c r="C376" s="242">
        <v>1371642007</v>
      </c>
      <c r="D376" s="155" t="s">
        <v>925</v>
      </c>
      <c r="E376" s="153"/>
      <c r="F376" s="153"/>
      <c r="G376" s="154"/>
      <c r="H376" s="153"/>
      <c r="I376" s="153"/>
      <c r="J376" s="154"/>
      <c r="K376" s="155">
        <f t="shared" si="16"/>
        <v>0</v>
      </c>
      <c r="L376" s="155"/>
      <c r="M376" s="154" t="s">
        <v>13</v>
      </c>
    </row>
    <row r="377" spans="2:13" ht="20.25" customHeight="1">
      <c r="B377" s="241">
        <v>411</v>
      </c>
      <c r="C377" s="242">
        <v>1371642002</v>
      </c>
      <c r="D377" s="155" t="s">
        <v>926</v>
      </c>
      <c r="E377" s="153"/>
      <c r="F377" s="153"/>
      <c r="G377" s="154"/>
      <c r="H377" s="153"/>
      <c r="I377" s="153"/>
      <c r="J377" s="154"/>
      <c r="K377" s="155">
        <f t="shared" si="16"/>
        <v>0</v>
      </c>
      <c r="L377" s="155"/>
      <c r="M377" s="154" t="s">
        <v>13</v>
      </c>
    </row>
    <row r="378" spans="2:13" ht="20.25" customHeight="1">
      <c r="B378" s="241">
        <v>412</v>
      </c>
      <c r="C378" s="242">
        <v>1370001450</v>
      </c>
      <c r="D378" s="155" t="s">
        <v>927</v>
      </c>
      <c r="E378" s="153"/>
      <c r="F378" s="153"/>
      <c r="G378" s="154"/>
      <c r="H378" s="153"/>
      <c r="I378" s="153"/>
      <c r="J378" s="154"/>
      <c r="K378" s="155">
        <f t="shared" si="16"/>
        <v>0</v>
      </c>
      <c r="L378" s="155"/>
      <c r="M378" s="154" t="s">
        <v>13</v>
      </c>
    </row>
    <row r="379" spans="2:13" ht="20.25" customHeight="1">
      <c r="B379" s="241">
        <v>413</v>
      </c>
      <c r="C379" s="242">
        <v>1161770104</v>
      </c>
      <c r="D379" s="155" t="s">
        <v>928</v>
      </c>
      <c r="E379" s="153">
        <v>4</v>
      </c>
      <c r="F379" s="153"/>
      <c r="G379" s="154" t="s">
        <v>19</v>
      </c>
      <c r="H379" s="153"/>
      <c r="I379" s="153"/>
      <c r="J379" s="154" t="s">
        <v>12</v>
      </c>
      <c r="K379" s="155">
        <f t="shared" si="16"/>
        <v>0</v>
      </c>
      <c r="L379" s="155"/>
      <c r="M379" s="154" t="s">
        <v>929</v>
      </c>
    </row>
    <row r="380" spans="2:13" ht="20.25" customHeight="1">
      <c r="B380" s="241">
        <v>414</v>
      </c>
      <c r="C380" s="242">
        <v>1159929002</v>
      </c>
      <c r="D380" s="155" t="s">
        <v>930</v>
      </c>
      <c r="E380" s="153">
        <v>2</v>
      </c>
      <c r="F380" s="153"/>
      <c r="G380" s="154" t="s">
        <v>11</v>
      </c>
      <c r="H380" s="153"/>
      <c r="I380" s="153"/>
      <c r="J380" s="154" t="s">
        <v>16</v>
      </c>
      <c r="K380" s="155">
        <f t="shared" si="16"/>
        <v>0</v>
      </c>
      <c r="L380" s="155"/>
      <c r="M380" s="154" t="str">
        <f t="shared" si="17"/>
        <v>ｋｇ</v>
      </c>
    </row>
    <row r="381" spans="2:13" ht="20.25" customHeight="1">
      <c r="B381" s="241">
        <v>415</v>
      </c>
      <c r="C381" s="242">
        <v>1160023002</v>
      </c>
      <c r="D381" s="155" t="s">
        <v>931</v>
      </c>
      <c r="E381" s="153">
        <v>2</v>
      </c>
      <c r="F381" s="153"/>
      <c r="G381" s="154" t="s">
        <v>11</v>
      </c>
      <c r="H381" s="153"/>
      <c r="I381" s="153"/>
      <c r="J381" s="154" t="s">
        <v>16</v>
      </c>
      <c r="K381" s="155">
        <f t="shared" si="16"/>
        <v>0</v>
      </c>
      <c r="L381" s="155"/>
      <c r="M381" s="154" t="str">
        <f t="shared" si="17"/>
        <v>ｋｇ</v>
      </c>
    </row>
    <row r="382" spans="2:13" ht="20.25" customHeight="1">
      <c r="B382" s="241">
        <v>416</v>
      </c>
      <c r="C382" s="242">
        <v>1171488210</v>
      </c>
      <c r="D382" s="155" t="s">
        <v>767</v>
      </c>
      <c r="E382" s="153">
        <v>100</v>
      </c>
      <c r="F382" s="153"/>
      <c r="G382" s="154" t="s">
        <v>23</v>
      </c>
      <c r="H382" s="153"/>
      <c r="I382" s="153"/>
      <c r="J382" s="154" t="s">
        <v>247</v>
      </c>
      <c r="K382" s="155">
        <f t="shared" si="16"/>
        <v>0</v>
      </c>
      <c r="L382" s="155"/>
      <c r="M382" s="154" t="str">
        <f t="shared" si="17"/>
        <v>ｇ</v>
      </c>
    </row>
    <row r="383" spans="2:13" ht="20.25" customHeight="1">
      <c r="B383" s="241">
        <v>417</v>
      </c>
      <c r="C383" s="242">
        <v>1371642008</v>
      </c>
      <c r="D383" s="155" t="s">
        <v>932</v>
      </c>
      <c r="E383" s="153"/>
      <c r="F383" s="153"/>
      <c r="G383" s="154"/>
      <c r="H383" s="153"/>
      <c r="I383" s="153"/>
      <c r="J383" s="154"/>
      <c r="K383" s="155">
        <f t="shared" si="16"/>
        <v>0</v>
      </c>
      <c r="L383" s="155"/>
      <c r="M383" s="154" t="s">
        <v>13</v>
      </c>
    </row>
    <row r="384" spans="2:13" ht="20.25" customHeight="1">
      <c r="B384" s="241">
        <v>418</v>
      </c>
      <c r="C384" s="242">
        <v>1154412016</v>
      </c>
      <c r="D384" s="155" t="s">
        <v>933</v>
      </c>
      <c r="E384" s="153">
        <v>16</v>
      </c>
      <c r="F384" s="153"/>
      <c r="G384" s="154" t="s">
        <v>11</v>
      </c>
      <c r="H384" s="153"/>
      <c r="I384" s="153"/>
      <c r="J384" s="154" t="s">
        <v>18</v>
      </c>
      <c r="K384" s="155">
        <f t="shared" si="16"/>
        <v>0</v>
      </c>
      <c r="L384" s="155"/>
      <c r="M384" s="154" t="str">
        <f t="shared" si="17"/>
        <v>ｋｇ</v>
      </c>
    </row>
    <row r="385" spans="2:13" ht="20.25" customHeight="1">
      <c r="B385" s="241">
        <v>419</v>
      </c>
      <c r="C385" s="242">
        <v>1161920250</v>
      </c>
      <c r="D385" s="155" t="s">
        <v>934</v>
      </c>
      <c r="E385" s="153">
        <v>500</v>
      </c>
      <c r="F385" s="153"/>
      <c r="G385" s="154" t="s">
        <v>23</v>
      </c>
      <c r="H385" s="153"/>
      <c r="I385" s="153"/>
      <c r="J385" s="154" t="s">
        <v>18</v>
      </c>
      <c r="K385" s="155">
        <f t="shared" si="16"/>
        <v>0</v>
      </c>
      <c r="L385" s="155"/>
      <c r="M385" s="154" t="str">
        <f t="shared" si="17"/>
        <v>ｇ</v>
      </c>
    </row>
    <row r="386" spans="2:13" ht="20.25" customHeight="1">
      <c r="B386" s="241">
        <v>420</v>
      </c>
      <c r="C386" s="242">
        <v>1163620332</v>
      </c>
      <c r="D386" s="155" t="s">
        <v>935</v>
      </c>
      <c r="E386" s="153">
        <v>320</v>
      </c>
      <c r="F386" s="153"/>
      <c r="G386" s="154" t="s">
        <v>14</v>
      </c>
      <c r="H386" s="153"/>
      <c r="I386" s="153"/>
      <c r="J386" s="154" t="s">
        <v>15</v>
      </c>
      <c r="K386" s="155">
        <f t="shared" si="16"/>
        <v>0</v>
      </c>
      <c r="L386" s="155"/>
      <c r="M386" s="154" t="str">
        <f t="shared" si="17"/>
        <v>ｍｌ</v>
      </c>
    </row>
    <row r="387" spans="2:13" ht="20.25" customHeight="1">
      <c r="B387" s="241">
        <v>421</v>
      </c>
      <c r="C387" s="242">
        <v>1163621332</v>
      </c>
      <c r="D387" s="155" t="s">
        <v>936</v>
      </c>
      <c r="E387" s="153">
        <v>320</v>
      </c>
      <c r="F387" s="153"/>
      <c r="G387" s="154" t="s">
        <v>14</v>
      </c>
      <c r="H387" s="153"/>
      <c r="I387" s="153"/>
      <c r="J387" s="154" t="s">
        <v>15</v>
      </c>
      <c r="K387" s="155">
        <f t="shared" si="16"/>
        <v>0</v>
      </c>
      <c r="L387" s="155"/>
      <c r="M387" s="154" t="str">
        <f t="shared" si="17"/>
        <v>ｍｌ</v>
      </c>
    </row>
    <row r="388" spans="2:13" ht="20.25" customHeight="1">
      <c r="B388" s="241">
        <v>422</v>
      </c>
      <c r="C388" s="242">
        <v>1158060018</v>
      </c>
      <c r="D388" s="155" t="s">
        <v>937</v>
      </c>
      <c r="E388" s="153">
        <v>18</v>
      </c>
      <c r="F388" s="153"/>
      <c r="G388" s="154" t="s">
        <v>11</v>
      </c>
      <c r="H388" s="153"/>
      <c r="I388" s="153"/>
      <c r="J388" s="154" t="s">
        <v>12</v>
      </c>
      <c r="K388" s="155">
        <f t="shared" si="16"/>
        <v>0</v>
      </c>
      <c r="L388" s="155"/>
      <c r="M388" s="154" t="str">
        <f t="shared" si="17"/>
        <v>ｋｇ</v>
      </c>
    </row>
    <row r="389" spans="2:13" ht="20.25" customHeight="1">
      <c r="B389" s="241">
        <v>423</v>
      </c>
      <c r="C389" s="242">
        <v>1158061116</v>
      </c>
      <c r="D389" s="155" t="s">
        <v>938</v>
      </c>
      <c r="E389" s="153">
        <v>16</v>
      </c>
      <c r="F389" s="153"/>
      <c r="G389" s="154" t="s">
        <v>19</v>
      </c>
      <c r="H389" s="153"/>
      <c r="I389" s="153"/>
      <c r="J389" s="154" t="s">
        <v>18</v>
      </c>
      <c r="K389" s="155">
        <f t="shared" si="16"/>
        <v>0</v>
      </c>
      <c r="L389" s="155"/>
      <c r="M389" s="154" t="str">
        <f t="shared" si="17"/>
        <v>Ｌ</v>
      </c>
    </row>
    <row r="390" spans="2:13" ht="20.25" customHeight="1">
      <c r="B390" s="241">
        <v>424</v>
      </c>
      <c r="C390" s="242">
        <v>1156644008</v>
      </c>
      <c r="D390" s="155" t="s">
        <v>939</v>
      </c>
      <c r="E390" s="153">
        <v>8</v>
      </c>
      <c r="F390" s="153"/>
      <c r="G390" s="154" t="s">
        <v>11</v>
      </c>
      <c r="H390" s="153"/>
      <c r="I390" s="153"/>
      <c r="J390" s="154" t="s">
        <v>12</v>
      </c>
      <c r="K390" s="155">
        <f t="shared" si="16"/>
        <v>0</v>
      </c>
      <c r="L390" s="155"/>
      <c r="M390" s="154" t="str">
        <f t="shared" si="17"/>
        <v>ｋｇ</v>
      </c>
    </row>
    <row r="391" spans="2:13" ht="20.25" customHeight="1">
      <c r="B391" s="241">
        <v>425</v>
      </c>
      <c r="C391" s="242">
        <v>1156475010</v>
      </c>
      <c r="D391" s="155" t="s">
        <v>940</v>
      </c>
      <c r="E391" s="153">
        <v>10</v>
      </c>
      <c r="F391" s="153"/>
      <c r="G391" s="154" t="s">
        <v>11</v>
      </c>
      <c r="H391" s="153"/>
      <c r="I391" s="153"/>
      <c r="J391" s="154" t="s">
        <v>12</v>
      </c>
      <c r="K391" s="155">
        <f t="shared" si="16"/>
        <v>0</v>
      </c>
      <c r="L391" s="155"/>
      <c r="M391" s="154" t="str">
        <f t="shared" si="17"/>
        <v>ｋｇ</v>
      </c>
    </row>
    <row r="392" spans="2:13" ht="20.25" customHeight="1">
      <c r="B392" s="241">
        <v>426</v>
      </c>
      <c r="C392" s="242">
        <v>1111082018</v>
      </c>
      <c r="D392" s="155" t="s">
        <v>941</v>
      </c>
      <c r="E392" s="153">
        <v>18</v>
      </c>
      <c r="F392" s="153"/>
      <c r="G392" s="154" t="s">
        <v>11</v>
      </c>
      <c r="H392" s="153"/>
      <c r="I392" s="153"/>
      <c r="J392" s="154" t="s">
        <v>18</v>
      </c>
      <c r="K392" s="155">
        <f t="shared" si="16"/>
        <v>0</v>
      </c>
      <c r="L392" s="155"/>
      <c r="M392" s="154" t="str">
        <f t="shared" si="17"/>
        <v>ｋｇ</v>
      </c>
    </row>
    <row r="393" spans="2:13" ht="20.25" customHeight="1">
      <c r="B393" s="241">
        <v>427</v>
      </c>
      <c r="C393" s="242">
        <v>1154474280</v>
      </c>
      <c r="D393" s="155" t="s">
        <v>942</v>
      </c>
      <c r="E393" s="153">
        <v>800</v>
      </c>
      <c r="F393" s="153"/>
      <c r="G393" s="154" t="s">
        <v>23</v>
      </c>
      <c r="H393" s="153"/>
      <c r="I393" s="153"/>
      <c r="J393" s="154" t="s">
        <v>18</v>
      </c>
      <c r="K393" s="155">
        <f t="shared" si="16"/>
        <v>0</v>
      </c>
      <c r="L393" s="155"/>
      <c r="M393" s="154" t="str">
        <f t="shared" si="17"/>
        <v>ｇ</v>
      </c>
    </row>
    <row r="394" spans="2:13" ht="20.25" customHeight="1">
      <c r="B394" s="241">
        <v>428</v>
      </c>
      <c r="C394" s="242">
        <v>1154493260</v>
      </c>
      <c r="D394" s="155" t="s">
        <v>943</v>
      </c>
      <c r="E394" s="153">
        <v>600</v>
      </c>
      <c r="F394" s="153"/>
      <c r="G394" s="154" t="s">
        <v>23</v>
      </c>
      <c r="H394" s="153"/>
      <c r="I394" s="153"/>
      <c r="J394" s="154" t="s">
        <v>18</v>
      </c>
      <c r="K394" s="155">
        <f t="shared" si="16"/>
        <v>0</v>
      </c>
      <c r="L394" s="155"/>
      <c r="M394" s="154" t="str">
        <f t="shared" si="17"/>
        <v>ｇ</v>
      </c>
    </row>
    <row r="395" spans="2:13" ht="20.25" customHeight="1">
      <c r="B395" s="241">
        <v>429</v>
      </c>
      <c r="C395" s="242">
        <v>1366100106</v>
      </c>
      <c r="D395" s="155" t="s">
        <v>944</v>
      </c>
      <c r="E395" s="153">
        <v>6</v>
      </c>
      <c r="F395" s="153"/>
      <c r="G395" s="154" t="s">
        <v>19</v>
      </c>
      <c r="H395" s="153"/>
      <c r="I395" s="153"/>
      <c r="J395" s="154" t="s">
        <v>18</v>
      </c>
      <c r="K395" s="155">
        <f t="shared" si="16"/>
        <v>0</v>
      </c>
      <c r="L395" s="155"/>
      <c r="M395" s="154" t="str">
        <f t="shared" si="17"/>
        <v>Ｌ</v>
      </c>
    </row>
    <row r="396" spans="2:13" ht="20.25" customHeight="1">
      <c r="B396" s="241">
        <v>430</v>
      </c>
      <c r="C396" s="242">
        <v>1366100333</v>
      </c>
      <c r="D396" s="155" t="s">
        <v>944</v>
      </c>
      <c r="E396" s="153">
        <v>333</v>
      </c>
      <c r="F396" s="153"/>
      <c r="G396" s="154" t="s">
        <v>14</v>
      </c>
      <c r="H396" s="153"/>
      <c r="I396" s="153"/>
      <c r="J396" s="154" t="s">
        <v>15</v>
      </c>
      <c r="K396" s="155">
        <f t="shared" si="16"/>
        <v>0</v>
      </c>
      <c r="L396" s="155"/>
      <c r="M396" s="154" t="str">
        <f t="shared" si="17"/>
        <v>ｍｌ</v>
      </c>
    </row>
    <row r="397" spans="2:13" ht="20.25" customHeight="1">
      <c r="B397" s="241">
        <v>431</v>
      </c>
      <c r="C397" s="242">
        <v>1160119360</v>
      </c>
      <c r="D397" s="155" t="s">
        <v>945</v>
      </c>
      <c r="E397" s="153">
        <v>600</v>
      </c>
      <c r="F397" s="153"/>
      <c r="G397" s="154" t="s">
        <v>14</v>
      </c>
      <c r="H397" s="153"/>
      <c r="I397" s="153"/>
      <c r="J397" s="154" t="s">
        <v>15</v>
      </c>
      <c r="K397" s="155">
        <f t="shared" si="16"/>
        <v>0</v>
      </c>
      <c r="L397" s="155"/>
      <c r="M397" s="154" t="str">
        <f t="shared" si="17"/>
        <v>ｍｌ</v>
      </c>
    </row>
    <row r="398" spans="2:13" ht="20.25" customHeight="1">
      <c r="B398" s="241">
        <v>432</v>
      </c>
      <c r="C398" s="242"/>
      <c r="D398" s="155"/>
      <c r="E398" s="153"/>
      <c r="F398" s="153"/>
      <c r="G398" s="154"/>
      <c r="H398" s="153"/>
      <c r="I398" s="153"/>
      <c r="J398" s="154"/>
      <c r="K398" s="155">
        <f t="shared" si="16"/>
        <v>0</v>
      </c>
      <c r="L398" s="155"/>
      <c r="M398" s="154" t="str">
        <f t="shared" si="17"/>
        <v/>
      </c>
    </row>
    <row r="399" spans="2:13" ht="20.25" customHeight="1">
      <c r="B399" s="241"/>
      <c r="C399" s="242"/>
      <c r="D399" s="155"/>
      <c r="E399" s="153"/>
      <c r="F399" s="153"/>
      <c r="G399" s="154"/>
      <c r="H399" s="153"/>
      <c r="I399" s="153"/>
      <c r="J399" s="154"/>
      <c r="K399" s="155"/>
      <c r="L399" s="155"/>
      <c r="M399" s="154"/>
    </row>
    <row r="400" spans="2:13" ht="20.25" customHeight="1">
      <c r="B400" s="241"/>
      <c r="C400" s="242"/>
      <c r="D400" s="155"/>
      <c r="E400" s="153"/>
      <c r="F400" s="153"/>
      <c r="G400" s="154"/>
      <c r="H400" s="153"/>
      <c r="I400" s="153"/>
      <c r="J400" s="154"/>
      <c r="K400" s="155"/>
      <c r="L400" s="155"/>
      <c r="M400" s="154"/>
    </row>
    <row r="401" spans="2:13" ht="20.25" customHeight="1">
      <c r="B401" s="241"/>
      <c r="C401" s="242"/>
      <c r="D401" s="155"/>
      <c r="E401" s="153"/>
      <c r="F401" s="153"/>
      <c r="G401" s="154"/>
      <c r="H401" s="153"/>
      <c r="I401" s="153"/>
      <c r="J401" s="154"/>
      <c r="K401" s="155"/>
      <c r="L401" s="155"/>
      <c r="M401" s="154"/>
    </row>
    <row r="402" spans="2:13" ht="20.25" customHeight="1">
      <c r="B402" s="241"/>
      <c r="C402" s="242"/>
      <c r="D402" s="155"/>
      <c r="E402" s="153"/>
      <c r="F402" s="153"/>
      <c r="G402" s="154"/>
      <c r="H402" s="153"/>
      <c r="I402" s="153"/>
      <c r="J402" s="154"/>
      <c r="K402" s="155"/>
      <c r="L402" s="155"/>
      <c r="M402" s="154"/>
    </row>
    <row r="403" spans="2:13" ht="20.25" customHeight="1">
      <c r="B403" s="241"/>
      <c r="C403" s="242"/>
      <c r="D403" s="155"/>
      <c r="E403" s="153"/>
      <c r="F403" s="153"/>
      <c r="G403" s="154"/>
      <c r="H403" s="153"/>
      <c r="I403" s="153"/>
      <c r="J403" s="154"/>
      <c r="K403" s="155"/>
      <c r="L403" s="155"/>
      <c r="M403" s="154"/>
    </row>
    <row r="404" spans="2:13" ht="20.25" customHeight="1">
      <c r="B404" s="241"/>
      <c r="C404" s="242"/>
      <c r="D404" s="155"/>
      <c r="E404" s="153"/>
      <c r="F404" s="153"/>
      <c r="G404" s="154"/>
      <c r="H404" s="153"/>
      <c r="I404" s="153"/>
      <c r="J404" s="154"/>
      <c r="K404" s="155"/>
      <c r="L404" s="155"/>
      <c r="M404" s="154"/>
    </row>
    <row r="405" spans="2:13" ht="20.25" customHeight="1">
      <c r="B405" s="241"/>
      <c r="C405" s="242"/>
      <c r="D405" s="155"/>
      <c r="E405" s="153"/>
      <c r="F405" s="153"/>
      <c r="G405" s="154"/>
      <c r="H405" s="153"/>
      <c r="I405" s="153"/>
      <c r="J405" s="154"/>
      <c r="K405" s="155"/>
      <c r="L405" s="155"/>
      <c r="M405" s="154"/>
    </row>
    <row r="406" spans="2:13" ht="20.25" customHeight="1">
      <c r="B406" s="241"/>
      <c r="C406" s="242"/>
      <c r="D406" s="155"/>
      <c r="E406" s="153"/>
      <c r="F406" s="153"/>
      <c r="G406" s="154"/>
      <c r="H406" s="153"/>
      <c r="I406" s="153"/>
      <c r="J406" s="154"/>
      <c r="K406" s="155"/>
      <c r="L406" s="155"/>
      <c r="M406" s="154"/>
    </row>
    <row r="407" spans="2:13" ht="20.25" customHeight="1">
      <c r="B407" s="241"/>
      <c r="C407" s="242"/>
      <c r="D407" s="155"/>
      <c r="E407" s="153"/>
      <c r="F407" s="153"/>
      <c r="G407" s="154"/>
      <c r="H407" s="153"/>
      <c r="I407" s="153"/>
      <c r="J407" s="154"/>
      <c r="K407" s="155"/>
      <c r="L407" s="155"/>
      <c r="M407" s="154"/>
    </row>
    <row r="408" spans="2:13" ht="20.25" customHeight="1">
      <c r="B408" s="241"/>
      <c r="C408" s="242"/>
      <c r="D408" s="155"/>
      <c r="E408" s="153"/>
      <c r="F408" s="153"/>
      <c r="G408" s="154"/>
      <c r="H408" s="153"/>
      <c r="I408" s="153"/>
      <c r="J408" s="154"/>
      <c r="K408" s="155"/>
      <c r="L408" s="155"/>
      <c r="M408" s="154"/>
    </row>
    <row r="409" spans="2:13" ht="20.25" customHeight="1">
      <c r="B409" s="241"/>
      <c r="C409" s="242"/>
      <c r="D409" s="155"/>
      <c r="E409" s="153"/>
      <c r="F409" s="153"/>
      <c r="G409" s="154"/>
      <c r="H409" s="153"/>
      <c r="I409" s="153"/>
      <c r="J409" s="154"/>
      <c r="K409" s="155"/>
      <c r="L409" s="155"/>
      <c r="M409" s="154"/>
    </row>
    <row r="410" spans="2:13" ht="20.25" customHeight="1">
      <c r="B410" s="241"/>
      <c r="C410" s="242"/>
      <c r="D410" s="155"/>
      <c r="E410" s="153"/>
      <c r="F410" s="153"/>
      <c r="G410" s="154"/>
      <c r="H410" s="153"/>
      <c r="I410" s="153"/>
      <c r="J410" s="154"/>
      <c r="K410" s="155"/>
      <c r="L410" s="155"/>
      <c r="M410" s="154"/>
    </row>
    <row r="411" spans="2:13" ht="20.25" customHeight="1">
      <c r="B411" s="241"/>
      <c r="C411" s="242"/>
      <c r="D411" s="155"/>
      <c r="E411" s="153"/>
      <c r="F411" s="153"/>
      <c r="G411" s="154"/>
      <c r="H411" s="153"/>
      <c r="I411" s="153"/>
      <c r="J411" s="154"/>
      <c r="K411" s="155"/>
      <c r="L411" s="155"/>
      <c r="M411" s="154"/>
    </row>
    <row r="412" spans="2:13" ht="20.25" customHeight="1">
      <c r="B412" s="241"/>
      <c r="C412" s="242"/>
      <c r="D412" s="155"/>
      <c r="E412" s="153"/>
      <c r="F412" s="153"/>
      <c r="G412" s="154"/>
      <c r="H412" s="153"/>
      <c r="I412" s="153"/>
      <c r="J412" s="154"/>
      <c r="K412" s="155"/>
      <c r="L412" s="155"/>
      <c r="M412" s="154"/>
    </row>
    <row r="413" spans="2:13" ht="20.25" customHeight="1">
      <c r="B413" s="241"/>
      <c r="C413" s="242"/>
      <c r="D413" s="155"/>
      <c r="E413" s="153"/>
      <c r="F413" s="153"/>
      <c r="G413" s="154"/>
      <c r="H413" s="153"/>
      <c r="I413" s="153"/>
      <c r="J413" s="154"/>
      <c r="K413" s="155"/>
      <c r="L413" s="155"/>
      <c r="M413" s="154"/>
    </row>
    <row r="414" spans="2:13" ht="20.25" customHeight="1">
      <c r="B414" s="241"/>
      <c r="C414" s="242"/>
      <c r="D414" s="155"/>
      <c r="E414" s="153"/>
      <c r="F414" s="153"/>
      <c r="G414" s="154"/>
      <c r="H414" s="153"/>
      <c r="I414" s="153"/>
      <c r="J414" s="154"/>
      <c r="K414" s="155"/>
      <c r="L414" s="155"/>
      <c r="M414" s="154"/>
    </row>
    <row r="415" spans="2:13" ht="20.25" customHeight="1">
      <c r="B415" s="241"/>
      <c r="C415" s="242"/>
      <c r="D415" s="155"/>
      <c r="E415" s="153"/>
      <c r="F415" s="153"/>
      <c r="G415" s="154"/>
      <c r="H415" s="153"/>
      <c r="I415" s="153"/>
      <c r="J415" s="154"/>
      <c r="K415" s="155"/>
      <c r="L415" s="155"/>
      <c r="M415" s="154"/>
    </row>
    <row r="416" spans="2:13" ht="20.25" customHeight="1">
      <c r="B416" s="241"/>
      <c r="C416" s="242"/>
      <c r="D416" s="155"/>
      <c r="E416" s="153"/>
      <c r="F416" s="153"/>
      <c r="G416" s="154"/>
      <c r="H416" s="153"/>
      <c r="I416" s="153"/>
      <c r="J416" s="154"/>
      <c r="K416" s="155"/>
      <c r="L416" s="155"/>
      <c r="M416" s="154"/>
    </row>
    <row r="417" spans="2:13" ht="20.25" customHeight="1">
      <c r="B417" s="241"/>
      <c r="C417" s="242"/>
      <c r="D417" s="155"/>
      <c r="E417" s="153"/>
      <c r="F417" s="153"/>
      <c r="G417" s="154"/>
      <c r="H417" s="153"/>
      <c r="I417" s="153"/>
      <c r="J417" s="154"/>
      <c r="K417" s="155"/>
      <c r="L417" s="155"/>
      <c r="M417" s="154"/>
    </row>
    <row r="418" spans="2:13" ht="20.25" customHeight="1">
      <c r="B418" s="241"/>
      <c r="C418" s="242"/>
      <c r="D418" s="155"/>
      <c r="E418" s="153"/>
      <c r="F418" s="153"/>
      <c r="G418" s="154"/>
      <c r="H418" s="153"/>
      <c r="I418" s="153"/>
      <c r="J418" s="154"/>
      <c r="K418" s="155"/>
      <c r="L418" s="155"/>
      <c r="M418" s="154"/>
    </row>
    <row r="419" spans="2:13" ht="20.25" customHeight="1">
      <c r="B419" s="241"/>
      <c r="C419" s="242"/>
      <c r="D419" s="155"/>
      <c r="E419" s="153"/>
      <c r="F419" s="153"/>
      <c r="G419" s="154"/>
      <c r="H419" s="153"/>
      <c r="I419" s="153"/>
      <c r="J419" s="154"/>
      <c r="K419" s="155"/>
      <c r="L419" s="155"/>
      <c r="M419" s="154"/>
    </row>
    <row r="420" spans="2:13" ht="20.25" customHeight="1">
      <c r="B420" s="241"/>
      <c r="C420" s="242"/>
      <c r="D420" s="155"/>
      <c r="E420" s="153"/>
      <c r="F420" s="153"/>
      <c r="G420" s="154"/>
      <c r="H420" s="153"/>
      <c r="I420" s="153"/>
      <c r="J420" s="154"/>
      <c r="K420" s="155"/>
      <c r="L420" s="155"/>
      <c r="M420" s="154"/>
    </row>
    <row r="421" spans="2:13" ht="20.25" customHeight="1">
      <c r="B421" s="241"/>
      <c r="C421" s="242"/>
      <c r="D421" s="155"/>
      <c r="E421" s="153"/>
      <c r="F421" s="153"/>
      <c r="G421" s="154"/>
      <c r="H421" s="153"/>
      <c r="I421" s="153"/>
      <c r="J421" s="154"/>
      <c r="K421" s="155"/>
      <c r="L421" s="155"/>
      <c r="M421" s="154"/>
    </row>
    <row r="422" spans="2:13" ht="20.25" customHeight="1">
      <c r="B422" s="241"/>
      <c r="C422" s="242"/>
      <c r="D422" s="155"/>
      <c r="E422" s="153"/>
      <c r="F422" s="153"/>
      <c r="G422" s="154"/>
      <c r="H422" s="153"/>
      <c r="I422" s="153"/>
      <c r="J422" s="154"/>
      <c r="K422" s="155"/>
      <c r="L422" s="155"/>
      <c r="M422" s="154"/>
    </row>
    <row r="423" spans="2:13" ht="20.25" customHeight="1">
      <c r="B423" s="241"/>
      <c r="C423" s="242"/>
      <c r="D423" s="155"/>
      <c r="E423" s="153"/>
      <c r="F423" s="153"/>
      <c r="G423" s="154"/>
      <c r="H423" s="153"/>
      <c r="I423" s="153"/>
      <c r="J423" s="154"/>
      <c r="K423" s="155"/>
      <c r="L423" s="155"/>
      <c r="M423" s="154"/>
    </row>
    <row r="424" spans="2:13" ht="20.25" customHeight="1">
      <c r="B424" s="241"/>
      <c r="C424" s="242"/>
      <c r="D424" s="155"/>
      <c r="E424" s="153"/>
      <c r="F424" s="153"/>
      <c r="G424" s="154"/>
      <c r="H424" s="153"/>
      <c r="I424" s="153"/>
      <c r="J424" s="154"/>
      <c r="K424" s="155"/>
      <c r="L424" s="155"/>
      <c r="M424" s="154"/>
    </row>
    <row r="425" spans="2:13" ht="20.25" customHeight="1">
      <c r="B425" s="241"/>
      <c r="C425" s="242"/>
      <c r="D425" s="155"/>
      <c r="E425" s="153"/>
      <c r="F425" s="153"/>
      <c r="G425" s="154"/>
      <c r="H425" s="153"/>
      <c r="I425" s="153"/>
      <c r="J425" s="154"/>
      <c r="K425" s="155"/>
      <c r="L425" s="155"/>
      <c r="M425" s="154"/>
    </row>
    <row r="426" spans="2:13" ht="20.25" customHeight="1">
      <c r="B426" s="241"/>
      <c r="C426" s="242"/>
      <c r="D426" s="155"/>
      <c r="E426" s="153"/>
      <c r="F426" s="153"/>
      <c r="G426" s="154"/>
      <c r="H426" s="153"/>
      <c r="I426" s="153"/>
      <c r="J426" s="154"/>
      <c r="K426" s="155"/>
      <c r="L426" s="155"/>
      <c r="M426" s="154"/>
    </row>
    <row r="427" spans="2:13" ht="20.25" customHeight="1">
      <c r="B427" s="241"/>
      <c r="C427" s="242"/>
      <c r="D427" s="155"/>
      <c r="E427" s="153"/>
      <c r="F427" s="153"/>
      <c r="G427" s="154"/>
      <c r="H427" s="153"/>
      <c r="I427" s="153"/>
      <c r="J427" s="154"/>
      <c r="K427" s="155"/>
      <c r="L427" s="155"/>
      <c r="M427" s="154"/>
    </row>
    <row r="428" spans="2:13" ht="20.25" customHeight="1">
      <c r="B428" s="241"/>
      <c r="C428" s="242"/>
      <c r="D428" s="155"/>
      <c r="E428" s="153"/>
      <c r="F428" s="153"/>
      <c r="G428" s="154"/>
      <c r="H428" s="153"/>
      <c r="I428" s="153"/>
      <c r="J428" s="154"/>
      <c r="K428" s="155"/>
      <c r="L428" s="155"/>
      <c r="M428" s="154"/>
    </row>
    <row r="429" spans="2:13" ht="20.25" customHeight="1">
      <c r="B429" s="241"/>
      <c r="C429" s="242"/>
      <c r="D429" s="155"/>
      <c r="E429" s="153"/>
      <c r="F429" s="153"/>
      <c r="G429" s="154"/>
      <c r="H429" s="153"/>
      <c r="I429" s="153"/>
      <c r="J429" s="154"/>
      <c r="K429" s="155"/>
      <c r="L429" s="155"/>
      <c r="M429" s="154"/>
    </row>
    <row r="430" spans="2:13" ht="20.25" customHeight="1">
      <c r="B430" s="241"/>
      <c r="C430" s="242"/>
      <c r="D430" s="155"/>
      <c r="E430" s="153"/>
      <c r="F430" s="153"/>
      <c r="G430" s="154"/>
      <c r="H430" s="153"/>
      <c r="I430" s="153"/>
      <c r="J430" s="154"/>
      <c r="K430" s="155"/>
      <c r="L430" s="155"/>
      <c r="M430" s="154"/>
    </row>
    <row r="431" spans="2:13" ht="20.25" customHeight="1">
      <c r="B431" s="241"/>
      <c r="C431" s="242"/>
      <c r="D431" s="155"/>
      <c r="E431" s="153"/>
      <c r="F431" s="153"/>
      <c r="G431" s="154"/>
      <c r="H431" s="153"/>
      <c r="I431" s="153"/>
      <c r="J431" s="154"/>
      <c r="K431" s="155"/>
      <c r="L431" s="155"/>
      <c r="M431" s="154"/>
    </row>
    <row r="432" spans="2:13" ht="20.25" customHeight="1">
      <c r="B432" s="241"/>
      <c r="C432" s="242"/>
      <c r="D432" s="155"/>
      <c r="E432" s="153"/>
      <c r="F432" s="153"/>
      <c r="G432" s="154"/>
      <c r="H432" s="153"/>
      <c r="I432" s="153"/>
      <c r="J432" s="154"/>
      <c r="K432" s="155"/>
      <c r="L432" s="155"/>
      <c r="M432" s="154"/>
    </row>
    <row r="433" spans="2:13" ht="20.25" customHeight="1">
      <c r="B433" s="241"/>
      <c r="C433" s="242"/>
      <c r="D433" s="155"/>
      <c r="E433" s="153"/>
      <c r="F433" s="153"/>
      <c r="G433" s="154"/>
      <c r="H433" s="153"/>
      <c r="I433" s="153"/>
      <c r="J433" s="154"/>
      <c r="K433" s="155"/>
      <c r="L433" s="155"/>
      <c r="M433" s="154"/>
    </row>
    <row r="434" spans="2:13" ht="20.25" customHeight="1">
      <c r="B434" s="241"/>
      <c r="C434" s="242"/>
      <c r="D434" s="155"/>
      <c r="E434" s="153"/>
      <c r="F434" s="153"/>
      <c r="G434" s="154"/>
      <c r="H434" s="153"/>
      <c r="I434" s="153"/>
      <c r="J434" s="154"/>
      <c r="K434" s="155"/>
      <c r="L434" s="155"/>
      <c r="M434" s="154"/>
    </row>
    <row r="435" spans="2:13" ht="20.25" customHeight="1">
      <c r="B435" s="241"/>
      <c r="C435" s="242"/>
      <c r="D435" s="155"/>
      <c r="E435" s="153"/>
      <c r="F435" s="153"/>
      <c r="G435" s="154"/>
      <c r="H435" s="153"/>
      <c r="I435" s="153"/>
      <c r="J435" s="154"/>
      <c r="K435" s="155"/>
      <c r="L435" s="155"/>
      <c r="M435" s="154"/>
    </row>
    <row r="436" spans="2:13" ht="20.25" customHeight="1">
      <c r="B436" s="241"/>
      <c r="C436" s="242"/>
      <c r="D436" s="155"/>
      <c r="E436" s="153"/>
      <c r="F436" s="153"/>
      <c r="G436" s="154"/>
      <c r="H436" s="153"/>
      <c r="I436" s="153"/>
      <c r="J436" s="154"/>
      <c r="K436" s="155"/>
      <c r="L436" s="155"/>
      <c r="M436" s="154"/>
    </row>
    <row r="437" spans="2:13" ht="20.25" customHeight="1">
      <c r="B437" s="241"/>
      <c r="C437" s="242"/>
      <c r="D437" s="155"/>
      <c r="E437" s="153"/>
      <c r="F437" s="153"/>
      <c r="G437" s="154"/>
      <c r="H437" s="153"/>
      <c r="I437" s="153"/>
      <c r="J437" s="154"/>
      <c r="K437" s="155"/>
      <c r="L437" s="155"/>
      <c r="M437" s="154"/>
    </row>
    <row r="438" spans="2:13" ht="20.25" customHeight="1">
      <c r="B438" s="241"/>
      <c r="C438" s="242"/>
      <c r="D438" s="155"/>
      <c r="E438" s="153"/>
      <c r="F438" s="153"/>
      <c r="G438" s="154"/>
      <c r="H438" s="153"/>
      <c r="I438" s="153"/>
      <c r="J438" s="154"/>
      <c r="K438" s="155"/>
      <c r="L438" s="155"/>
      <c r="M438" s="154"/>
    </row>
    <row r="439" spans="2:13" ht="20.25" customHeight="1">
      <c r="B439" s="241"/>
      <c r="C439" s="242"/>
      <c r="D439" s="155"/>
      <c r="E439" s="153"/>
      <c r="F439" s="153"/>
      <c r="G439" s="154"/>
      <c r="H439" s="153"/>
      <c r="I439" s="153"/>
      <c r="J439" s="154"/>
      <c r="K439" s="155"/>
      <c r="L439" s="155"/>
      <c r="M439" s="154"/>
    </row>
    <row r="440" spans="2:13" ht="20.25" customHeight="1">
      <c r="B440" s="241"/>
      <c r="C440" s="242"/>
      <c r="D440" s="155"/>
      <c r="E440" s="153"/>
      <c r="F440" s="153"/>
      <c r="G440" s="154"/>
      <c r="H440" s="153"/>
      <c r="I440" s="153"/>
      <c r="J440" s="154"/>
      <c r="K440" s="155"/>
      <c r="L440" s="155"/>
      <c r="M440" s="154"/>
    </row>
    <row r="441" spans="2:13" ht="20.25" customHeight="1">
      <c r="B441" s="241"/>
      <c r="C441" s="242"/>
      <c r="D441" s="155"/>
      <c r="E441" s="153"/>
      <c r="F441" s="153"/>
      <c r="G441" s="154"/>
      <c r="H441" s="153"/>
      <c r="I441" s="153"/>
      <c r="J441" s="154"/>
      <c r="K441" s="155"/>
      <c r="L441" s="155"/>
      <c r="M441" s="154"/>
    </row>
    <row r="442" spans="2:13" ht="20.25" customHeight="1">
      <c r="B442" s="241"/>
      <c r="C442" s="242"/>
      <c r="D442" s="155"/>
      <c r="E442" s="153"/>
      <c r="F442" s="153"/>
      <c r="G442" s="154"/>
      <c r="H442" s="153"/>
      <c r="I442" s="153"/>
      <c r="J442" s="154"/>
      <c r="K442" s="155"/>
      <c r="L442" s="155"/>
      <c r="M442" s="154"/>
    </row>
    <row r="443" spans="2:13" ht="20.25" customHeight="1">
      <c r="B443" s="241"/>
      <c r="C443" s="242"/>
      <c r="D443" s="155"/>
      <c r="E443" s="153"/>
      <c r="F443" s="153"/>
      <c r="G443" s="154"/>
      <c r="H443" s="153"/>
      <c r="I443" s="153"/>
      <c r="J443" s="154"/>
      <c r="K443" s="155"/>
      <c r="L443" s="155"/>
      <c r="M443" s="154"/>
    </row>
    <row r="444" spans="2:13" ht="20.25" customHeight="1">
      <c r="B444" s="241"/>
      <c r="C444" s="242"/>
      <c r="D444" s="155"/>
      <c r="E444" s="153"/>
      <c r="F444" s="153"/>
      <c r="G444" s="154"/>
      <c r="H444" s="153"/>
      <c r="I444" s="153"/>
      <c r="J444" s="154"/>
      <c r="K444" s="155"/>
      <c r="L444" s="155"/>
      <c r="M444" s="154"/>
    </row>
    <row r="445" spans="2:13" ht="20.25" customHeight="1">
      <c r="B445" s="241"/>
      <c r="C445" s="242"/>
      <c r="D445" s="155"/>
      <c r="E445" s="153"/>
      <c r="F445" s="153"/>
      <c r="G445" s="154"/>
      <c r="H445" s="153"/>
      <c r="I445" s="153"/>
      <c r="J445" s="154"/>
      <c r="K445" s="155"/>
      <c r="L445" s="155"/>
      <c r="M445" s="154"/>
    </row>
    <row r="446" spans="2:13" ht="20.25" customHeight="1">
      <c r="B446" s="241"/>
      <c r="C446" s="242"/>
      <c r="D446" s="155"/>
      <c r="E446" s="153"/>
      <c r="F446" s="153"/>
      <c r="G446" s="154"/>
      <c r="H446" s="153"/>
      <c r="I446" s="153"/>
      <c r="J446" s="154"/>
      <c r="K446" s="155"/>
      <c r="L446" s="155"/>
      <c r="M446" s="154"/>
    </row>
    <row r="447" spans="2:13" ht="20.25" customHeight="1">
      <c r="B447" s="241"/>
      <c r="C447" s="242"/>
      <c r="D447" s="155"/>
      <c r="E447" s="153"/>
      <c r="F447" s="153"/>
      <c r="G447" s="154"/>
      <c r="H447" s="153"/>
      <c r="I447" s="153"/>
      <c r="J447" s="154"/>
      <c r="K447" s="155"/>
      <c r="L447" s="155"/>
      <c r="M447" s="154"/>
    </row>
  </sheetData>
  <sheetProtection algorithmName="SHA-512" hashValue="C8l8nbClVMivhFfZ6R7MdDhzCU1baFkupJbmDzHTM4dV2TaWdHJinjTHD1Q7jWVCYN+6CpbCeroH70EkivUaEw==" saltValue="XhvrlkdSUwuyUpUgjleGdg==" spinCount="100000" sheet="1" autoFilter="0"/>
  <autoFilter ref="A2:X447" xr:uid="{00000000-0009-0000-0000-000003000000}"/>
  <phoneticPr fontId="2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3">
    <tabColor rgb="FFCCFFFF"/>
  </sheetPr>
  <dimension ref="A1:AT92"/>
  <sheetViews>
    <sheetView showGridLines="0" showZeros="0" zoomScaleNormal="100" zoomScaleSheetLayoutView="85" workbookViewId="0">
      <selection activeCell="AA93" sqref="A93:XFD146"/>
    </sheetView>
  </sheetViews>
  <sheetFormatPr defaultColWidth="9" defaultRowHeight="13.5"/>
  <cols>
    <col min="1" max="1" width="2.625" style="22" customWidth="1"/>
    <col min="2" max="2" width="3.625" style="22" customWidth="1"/>
    <col min="3" max="3" width="4.25" style="22" customWidth="1"/>
    <col min="4" max="4" width="6.125" style="22" customWidth="1"/>
    <col min="5" max="5" width="4.625" style="22" customWidth="1"/>
    <col min="6" max="6" width="2.125" style="22" customWidth="1"/>
    <col min="7" max="7" width="3.625" style="22" customWidth="1"/>
    <col min="8" max="8" width="2.625" style="22" customWidth="1"/>
    <col min="9" max="9" width="5.375" style="22" customWidth="1"/>
    <col min="10" max="11" width="3.625" style="22" customWidth="1"/>
    <col min="12" max="12" width="3" style="22" customWidth="1"/>
    <col min="13" max="13" width="3.625" style="22" customWidth="1"/>
    <col min="14" max="14" width="3.125" style="22" customWidth="1"/>
    <col min="15" max="16" width="3.625" style="22" customWidth="1"/>
    <col min="17" max="17" width="2.625" style="22" customWidth="1"/>
    <col min="18" max="18" width="4.625" style="22" customWidth="1"/>
    <col min="19" max="19" width="2.625" style="22" customWidth="1"/>
    <col min="20" max="20" width="3.625" style="22" customWidth="1"/>
    <col min="21" max="21" width="3.25" style="22" customWidth="1"/>
    <col min="22" max="22" width="3.625" style="22" customWidth="1"/>
    <col min="23" max="23" width="3.25" style="22" customWidth="1"/>
    <col min="24" max="24" width="2.625" style="22" customWidth="1"/>
    <col min="25" max="25" width="3.25" style="22" customWidth="1"/>
    <col min="26" max="26" width="2.625" style="22" customWidth="1"/>
    <col min="27" max="27" width="3.25" style="22" customWidth="1"/>
    <col min="28" max="28" width="13.125" style="22" customWidth="1"/>
    <col min="29" max="29" width="9.875" style="22" customWidth="1"/>
    <col min="30" max="36" width="2.625" style="22" customWidth="1"/>
    <col min="37" max="16384" width="9" style="22"/>
  </cols>
  <sheetData>
    <row r="1" spans="1:46" ht="13.5" customHeight="1">
      <c r="A1" s="423" t="s">
        <v>55</v>
      </c>
      <c r="B1" s="423"/>
      <c r="C1" s="423"/>
      <c r="D1" s="423"/>
      <c r="E1" s="423"/>
      <c r="F1" s="423"/>
      <c r="G1" s="423"/>
      <c r="H1" s="423"/>
      <c r="I1" s="423"/>
      <c r="J1" s="423"/>
      <c r="K1" s="423"/>
      <c r="L1" s="423"/>
      <c r="M1" s="423"/>
      <c r="N1" s="423"/>
      <c r="O1" s="423"/>
      <c r="P1" s="423"/>
      <c r="Q1" s="423"/>
      <c r="R1" s="423"/>
      <c r="S1" s="423"/>
      <c r="T1" s="423"/>
      <c r="U1" s="423"/>
      <c r="V1" s="423"/>
      <c r="W1" s="423"/>
      <c r="X1" s="423"/>
      <c r="Y1" s="423"/>
      <c r="Z1" s="423"/>
      <c r="AB1" s="407" t="str">
        <f>IF(入力シート!C16="","","宛名違い有り　　              　　　　　　　　　　　　　↓参照")</f>
        <v/>
      </c>
      <c r="AC1" s="407"/>
      <c r="AD1" s="407"/>
      <c r="AE1" s="407"/>
      <c r="AF1" s="407"/>
      <c r="AG1" s="407"/>
      <c r="AH1" s="407"/>
      <c r="AI1" s="407"/>
      <c r="AJ1" s="407"/>
      <c r="AK1" s="407"/>
      <c r="AL1" s="407"/>
      <c r="AP1" s="22">
        <v>1</v>
      </c>
    </row>
    <row r="2" spans="1:46" ht="13.5" customHeight="1">
      <c r="A2" s="423"/>
      <c r="B2" s="423"/>
      <c r="C2" s="423"/>
      <c r="D2" s="423"/>
      <c r="E2" s="423"/>
      <c r="F2" s="423"/>
      <c r="G2" s="423"/>
      <c r="H2" s="423"/>
      <c r="I2" s="423"/>
      <c r="J2" s="423"/>
      <c r="K2" s="423"/>
      <c r="L2" s="423"/>
      <c r="M2" s="423"/>
      <c r="N2" s="423"/>
      <c r="O2" s="423"/>
      <c r="P2" s="423"/>
      <c r="Q2" s="423"/>
      <c r="R2" s="423"/>
      <c r="S2" s="423"/>
      <c r="T2" s="423"/>
      <c r="U2" s="423"/>
      <c r="V2" s="423"/>
      <c r="W2" s="423"/>
      <c r="X2" s="423"/>
      <c r="Y2" s="423"/>
      <c r="Z2" s="423"/>
      <c r="AB2" s="407"/>
      <c r="AC2" s="407"/>
      <c r="AD2" s="407"/>
      <c r="AE2" s="407"/>
      <c r="AF2" s="407"/>
      <c r="AG2" s="407"/>
      <c r="AH2" s="407"/>
      <c r="AI2" s="407"/>
      <c r="AJ2" s="407"/>
      <c r="AK2" s="407"/>
      <c r="AL2" s="407"/>
      <c r="AP2" s="22">
        <v>1</v>
      </c>
    </row>
    <row r="3" spans="1:46" ht="14.25">
      <c r="A3" s="114"/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  <c r="Q3" s="111"/>
      <c r="R3" s="111"/>
      <c r="S3" s="111"/>
      <c r="T3" s="111"/>
      <c r="U3" s="111"/>
      <c r="V3" s="111"/>
      <c r="W3" s="111"/>
      <c r="X3" s="111"/>
      <c r="Y3" s="111"/>
      <c r="Z3" s="111"/>
      <c r="AB3" s="407"/>
      <c r="AC3" s="407"/>
      <c r="AD3" s="407"/>
      <c r="AE3" s="407"/>
      <c r="AF3" s="407"/>
      <c r="AG3" s="407"/>
      <c r="AH3" s="407"/>
      <c r="AI3" s="407"/>
      <c r="AJ3" s="407"/>
      <c r="AK3" s="407"/>
      <c r="AL3" s="407"/>
      <c r="AP3" s="22">
        <v>1</v>
      </c>
    </row>
    <row r="4" spans="1:46" ht="14.25">
      <c r="A4" s="111" t="s">
        <v>30</v>
      </c>
      <c r="B4" s="111"/>
      <c r="C4" s="111"/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1"/>
      <c r="O4" s="111"/>
      <c r="P4" s="111"/>
      <c r="Q4" s="111"/>
      <c r="R4" s="424" t="str">
        <f>IF(入力シート!C18="","　　年　　 月　　 日",入力シート!C18)</f>
        <v>　　年　　 月　　 日</v>
      </c>
      <c r="S4" s="424"/>
      <c r="T4" s="424"/>
      <c r="U4" s="424"/>
      <c r="V4" s="424"/>
      <c r="W4" s="424"/>
      <c r="X4" s="424"/>
      <c r="Y4" s="424"/>
      <c r="Z4" s="115"/>
      <c r="AB4" s="407"/>
      <c r="AC4" s="407"/>
      <c r="AD4" s="407"/>
      <c r="AE4" s="407"/>
      <c r="AF4" s="407"/>
      <c r="AG4" s="407"/>
      <c r="AH4" s="407"/>
      <c r="AI4" s="407"/>
      <c r="AJ4" s="407"/>
      <c r="AK4" s="407"/>
      <c r="AL4" s="407"/>
      <c r="AP4" s="22">
        <v>1</v>
      </c>
    </row>
    <row r="5" spans="1:46" ht="14.25">
      <c r="A5" s="111"/>
      <c r="B5" s="111"/>
      <c r="C5" s="111"/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1"/>
      <c r="O5" s="111"/>
      <c r="P5" s="111"/>
      <c r="Q5" s="111"/>
      <c r="R5" s="111"/>
      <c r="S5" s="111"/>
      <c r="T5" s="111"/>
      <c r="U5" s="111"/>
      <c r="V5" s="111"/>
      <c r="W5" s="111"/>
      <c r="X5" s="111"/>
      <c r="Y5" s="111"/>
      <c r="Z5" s="111"/>
      <c r="AB5" s="177"/>
      <c r="AC5" s="177"/>
      <c r="AD5" s="177"/>
      <c r="AE5" s="177"/>
      <c r="AF5" s="177"/>
      <c r="AG5" s="177"/>
      <c r="AH5" s="177"/>
      <c r="AI5" s="177"/>
      <c r="AJ5" s="177"/>
      <c r="AK5" s="177"/>
      <c r="AL5" s="177"/>
      <c r="AP5" s="22">
        <v>1</v>
      </c>
    </row>
    <row r="6" spans="1:46" ht="14.25">
      <c r="A6" s="425"/>
      <c r="B6" s="425"/>
      <c r="C6" s="425"/>
      <c r="D6" s="425"/>
      <c r="E6" s="425"/>
      <c r="F6" s="425"/>
      <c r="G6" s="425"/>
      <c r="H6" s="425"/>
      <c r="I6" s="246"/>
      <c r="J6" s="246"/>
      <c r="K6" s="111"/>
      <c r="L6" s="111"/>
      <c r="M6" s="111"/>
      <c r="N6" s="111"/>
      <c r="O6" s="111"/>
      <c r="P6" s="111"/>
      <c r="Q6" s="111"/>
      <c r="R6" s="111"/>
      <c r="S6" s="111"/>
      <c r="T6" s="111"/>
      <c r="U6" s="111"/>
      <c r="V6" s="111"/>
      <c r="W6" s="111"/>
      <c r="X6" s="111"/>
      <c r="Y6" s="111"/>
      <c r="Z6" s="111"/>
      <c r="AB6" s="177"/>
      <c r="AC6" s="177"/>
      <c r="AD6" s="177"/>
      <c r="AE6" s="177"/>
      <c r="AF6" s="177"/>
      <c r="AG6" s="177"/>
      <c r="AH6" s="177"/>
      <c r="AI6" s="177"/>
      <c r="AJ6" s="177"/>
      <c r="AK6" s="177"/>
      <c r="AL6" s="177"/>
      <c r="AP6" s="22">
        <v>1</v>
      </c>
    </row>
    <row r="7" spans="1:46" ht="14.25">
      <c r="A7" s="427">
        <f>入力シート!C14</f>
        <v>0</v>
      </c>
      <c r="B7" s="427"/>
      <c r="C7" s="427"/>
      <c r="D7" s="427"/>
      <c r="E7" s="427"/>
      <c r="F7" s="427"/>
      <c r="G7" s="427"/>
      <c r="H7" s="427"/>
      <c r="I7" s="427"/>
      <c r="J7" s="426" t="str">
        <f>入力シート!D14</f>
        <v>御中</v>
      </c>
      <c r="K7" s="426"/>
      <c r="L7" s="111"/>
      <c r="M7" s="111"/>
      <c r="N7" s="111"/>
      <c r="O7" s="111"/>
      <c r="P7" s="111"/>
      <c r="Q7" s="111"/>
      <c r="R7" s="111"/>
      <c r="S7" s="111"/>
      <c r="T7" s="111"/>
      <c r="U7" s="111"/>
      <c r="V7" s="111"/>
      <c r="W7" s="111"/>
      <c r="X7" s="111"/>
      <c r="Y7" s="111"/>
      <c r="Z7" s="111"/>
      <c r="AB7" s="177"/>
      <c r="AC7" s="177"/>
      <c r="AD7" s="177"/>
      <c r="AE7" s="177"/>
      <c r="AF7" s="177"/>
      <c r="AG7" s="177"/>
      <c r="AH7" s="177"/>
      <c r="AI7" s="177"/>
      <c r="AJ7" s="177"/>
      <c r="AK7" s="177"/>
      <c r="AL7" s="177"/>
      <c r="AP7" s="22">
        <v>1</v>
      </c>
    </row>
    <row r="8" spans="1:46" ht="14.25" customHeight="1">
      <c r="A8" s="114"/>
      <c r="B8" s="114"/>
      <c r="C8" s="114"/>
      <c r="D8" s="114"/>
      <c r="E8" s="114"/>
      <c r="F8" s="114"/>
      <c r="G8" s="114"/>
      <c r="H8" s="114"/>
      <c r="I8" s="114"/>
      <c r="J8" s="114"/>
      <c r="K8" s="114"/>
      <c r="L8" s="114"/>
      <c r="M8" s="114"/>
      <c r="N8" s="114"/>
      <c r="O8" s="114"/>
      <c r="P8" s="114"/>
      <c r="Q8" s="114"/>
      <c r="R8" s="114"/>
      <c r="S8" s="114"/>
      <c r="T8" s="114"/>
      <c r="U8" s="114"/>
      <c r="V8" s="114"/>
      <c r="W8" s="114"/>
      <c r="X8" s="114"/>
      <c r="Y8" s="114"/>
      <c r="Z8" s="114"/>
      <c r="AP8" s="22">
        <v>1</v>
      </c>
    </row>
    <row r="9" spans="1:46" ht="14.25" customHeight="1">
      <c r="A9" s="114"/>
      <c r="B9" s="114"/>
      <c r="C9" s="114"/>
      <c r="D9" s="114"/>
      <c r="E9" s="114"/>
      <c r="F9" s="114"/>
      <c r="G9" s="114"/>
      <c r="H9" s="114"/>
      <c r="I9" s="114"/>
      <c r="J9" s="114"/>
      <c r="K9" s="114"/>
      <c r="L9" s="114"/>
      <c r="M9" s="114"/>
      <c r="N9" s="114"/>
      <c r="O9" s="114"/>
      <c r="P9" s="114"/>
      <c r="Q9" s="114"/>
      <c r="R9" s="114"/>
      <c r="S9" s="114"/>
      <c r="T9" s="114"/>
      <c r="U9" s="114"/>
      <c r="V9" s="114"/>
      <c r="W9" s="114"/>
      <c r="X9" s="114"/>
      <c r="Y9" s="114"/>
      <c r="Z9" s="114"/>
      <c r="AP9" s="22">
        <v>1</v>
      </c>
    </row>
    <row r="10" spans="1:46" ht="18" customHeight="1">
      <c r="A10" s="9"/>
      <c r="B10" s="10"/>
      <c r="C10" s="409" t="s">
        <v>56</v>
      </c>
      <c r="D10" s="410"/>
      <c r="E10" s="410"/>
      <c r="F10" s="410"/>
      <c r="G10" s="10"/>
      <c r="H10" s="116" t="s">
        <v>57</v>
      </c>
      <c r="I10" s="417">
        <f>入力シート!C13</f>
        <v>0</v>
      </c>
      <c r="J10" s="417"/>
      <c r="K10" s="417"/>
      <c r="L10" s="417"/>
      <c r="M10" s="417"/>
      <c r="N10" s="417"/>
      <c r="O10" s="417"/>
      <c r="P10" s="417"/>
      <c r="Q10" s="417"/>
      <c r="R10" s="417"/>
      <c r="S10" s="417"/>
      <c r="T10" s="417"/>
      <c r="U10" s="417"/>
      <c r="V10" s="417"/>
      <c r="W10" s="417"/>
      <c r="X10" s="417"/>
      <c r="Y10" s="417"/>
      <c r="Z10" s="417"/>
      <c r="AP10" s="22">
        <v>1</v>
      </c>
    </row>
    <row r="11" spans="1:46" ht="18" customHeight="1">
      <c r="A11" s="9"/>
      <c r="B11" s="10"/>
      <c r="C11" s="409" t="s">
        <v>58</v>
      </c>
      <c r="D11" s="410"/>
      <c r="E11" s="410"/>
      <c r="F11" s="410"/>
      <c r="G11" s="10"/>
      <c r="H11" s="116" t="s">
        <v>57</v>
      </c>
      <c r="I11" s="417">
        <f>入力シート!C19</f>
        <v>0</v>
      </c>
      <c r="J11" s="417"/>
      <c r="K11" s="417"/>
      <c r="L11" s="417"/>
      <c r="M11" s="417"/>
      <c r="N11" s="417"/>
      <c r="O11" s="417"/>
      <c r="P11" s="417"/>
      <c r="Q11" s="417"/>
      <c r="R11" s="417"/>
      <c r="S11" s="417"/>
      <c r="T11" s="417"/>
      <c r="U11" s="417"/>
      <c r="V11" s="417"/>
      <c r="W11" s="417"/>
      <c r="X11" s="417"/>
      <c r="Y11" s="417"/>
      <c r="Z11" s="417"/>
      <c r="AP11" s="22">
        <v>1</v>
      </c>
    </row>
    <row r="12" spans="1:46" ht="18" customHeight="1">
      <c r="A12" s="9"/>
      <c r="B12" s="10"/>
      <c r="C12" s="409" t="s">
        <v>59</v>
      </c>
      <c r="D12" s="410"/>
      <c r="E12" s="410"/>
      <c r="F12" s="410"/>
      <c r="G12" s="10"/>
      <c r="H12" s="116" t="s">
        <v>57</v>
      </c>
      <c r="I12" s="417">
        <f>入力シート!C20</f>
        <v>0</v>
      </c>
      <c r="J12" s="417"/>
      <c r="K12" s="417"/>
      <c r="L12" s="417"/>
      <c r="M12" s="417"/>
      <c r="N12" s="417"/>
      <c r="O12" s="417"/>
      <c r="P12" s="417"/>
      <c r="Q12" s="417"/>
      <c r="R12" s="417"/>
      <c r="S12" s="417"/>
      <c r="T12" s="417"/>
      <c r="U12" s="417"/>
      <c r="V12" s="417"/>
      <c r="W12" s="417"/>
      <c r="X12" s="417"/>
      <c r="Y12" s="417"/>
      <c r="Z12" s="417"/>
      <c r="AP12" s="22">
        <v>1</v>
      </c>
    </row>
    <row r="13" spans="1:46" ht="18" customHeight="1">
      <c r="A13" s="9"/>
      <c r="B13" s="10"/>
      <c r="C13" s="409" t="s">
        <v>60</v>
      </c>
      <c r="D13" s="410"/>
      <c r="E13" s="410"/>
      <c r="F13" s="410"/>
      <c r="G13" s="10"/>
      <c r="H13" s="116" t="s">
        <v>57</v>
      </c>
      <c r="I13" s="417">
        <f>入力シート!C21</f>
        <v>0</v>
      </c>
      <c r="J13" s="417"/>
      <c r="K13" s="417"/>
      <c r="L13" s="417"/>
      <c r="M13" s="417"/>
      <c r="N13" s="417"/>
      <c r="O13" s="417"/>
      <c r="P13" s="417"/>
      <c r="Q13" s="417"/>
      <c r="R13" s="417"/>
      <c r="S13" s="417"/>
      <c r="T13" s="417"/>
      <c r="U13" s="417"/>
      <c r="V13" s="417"/>
      <c r="W13" s="417"/>
      <c r="X13" s="417"/>
      <c r="Y13" s="417"/>
      <c r="Z13" s="417"/>
      <c r="AP13" s="22">
        <v>1</v>
      </c>
    </row>
    <row r="14" spans="1:46" ht="18" customHeight="1">
      <c r="A14" s="9"/>
      <c r="B14" s="10"/>
      <c r="C14" s="409" t="s">
        <v>61</v>
      </c>
      <c r="D14" s="410"/>
      <c r="E14" s="410"/>
      <c r="F14" s="410"/>
      <c r="G14" s="10"/>
      <c r="H14" s="116" t="s">
        <v>57</v>
      </c>
      <c r="I14" s="417">
        <f>入力シート!C22</f>
        <v>0</v>
      </c>
      <c r="J14" s="417"/>
      <c r="K14" s="417"/>
      <c r="L14" s="417"/>
      <c r="M14" s="417"/>
      <c r="N14" s="417"/>
      <c r="O14" s="417"/>
      <c r="P14" s="417"/>
      <c r="Q14" s="417"/>
      <c r="R14" s="417"/>
      <c r="S14" s="417"/>
      <c r="T14" s="417"/>
      <c r="U14" s="417"/>
      <c r="V14" s="417"/>
      <c r="W14" s="417"/>
      <c r="X14" s="417"/>
      <c r="Y14" s="417"/>
      <c r="Z14" s="417"/>
      <c r="AP14" s="22">
        <v>1</v>
      </c>
    </row>
    <row r="15" spans="1:46" ht="18" customHeight="1">
      <c r="A15" s="114"/>
      <c r="B15" s="114"/>
      <c r="C15" s="409" t="s">
        <v>86</v>
      </c>
      <c r="D15" s="410"/>
      <c r="E15" s="410"/>
      <c r="F15" s="410"/>
      <c r="G15" s="10"/>
      <c r="H15" s="116" t="s">
        <v>57</v>
      </c>
      <c r="I15" s="10" t="s">
        <v>87</v>
      </c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9"/>
      <c r="Y15" s="9"/>
      <c r="Z15" s="9"/>
      <c r="AB15" s="24"/>
      <c r="AC15" s="166"/>
      <c r="AD15" s="166"/>
      <c r="AE15" s="166"/>
      <c r="AF15" s="166"/>
      <c r="AG15" s="166"/>
      <c r="AH15" s="166"/>
      <c r="AI15" s="166"/>
      <c r="AJ15" s="25"/>
      <c r="AK15" s="23"/>
      <c r="AL15" s="23"/>
      <c r="AM15" s="23"/>
      <c r="AN15" s="23"/>
      <c r="AO15" s="23"/>
      <c r="AP15" s="22">
        <v>1</v>
      </c>
      <c r="AQ15" s="23"/>
      <c r="AS15" s="23"/>
      <c r="AT15" s="23"/>
    </row>
    <row r="16" spans="1:46" ht="18" customHeight="1">
      <c r="A16" s="114"/>
      <c r="B16" s="114"/>
      <c r="C16" s="409" t="s">
        <v>62</v>
      </c>
      <c r="D16" s="410"/>
      <c r="E16" s="410"/>
      <c r="F16" s="410"/>
      <c r="G16" s="10"/>
      <c r="H16" s="116" t="s">
        <v>57</v>
      </c>
      <c r="I16" s="411">
        <f>入力シート!C23</f>
        <v>0</v>
      </c>
      <c r="J16" s="411"/>
      <c r="K16" s="411"/>
      <c r="L16" s="411"/>
      <c r="M16" s="411"/>
      <c r="N16" s="411"/>
      <c r="O16" s="411"/>
      <c r="P16" s="132">
        <f>入力シート!C24</f>
        <v>0</v>
      </c>
      <c r="Q16" s="11" t="s">
        <v>63</v>
      </c>
      <c r="R16" s="11"/>
      <c r="S16" s="11"/>
      <c r="T16" s="10"/>
      <c r="U16" s="10"/>
      <c r="V16" s="10"/>
      <c r="W16" s="10"/>
      <c r="X16" s="9"/>
      <c r="Y16" s="9"/>
      <c r="Z16" s="9"/>
      <c r="AB16" s="102"/>
      <c r="AC16" s="102"/>
      <c r="AD16" s="102"/>
      <c r="AE16" s="102"/>
      <c r="AF16" s="102"/>
      <c r="AG16" s="102"/>
      <c r="AH16" s="102"/>
      <c r="AI16" s="102"/>
      <c r="AJ16" s="102"/>
      <c r="AK16" s="102"/>
      <c r="AL16" s="102"/>
      <c r="AM16" s="102"/>
      <c r="AN16" s="102"/>
      <c r="AO16" s="102"/>
      <c r="AP16" s="22">
        <v>1</v>
      </c>
      <c r="AQ16" s="102"/>
      <c r="AS16" s="102"/>
      <c r="AT16" s="102"/>
    </row>
    <row r="17" spans="1:46" ht="18" customHeight="1">
      <c r="A17" s="117"/>
      <c r="B17" s="117"/>
      <c r="C17" s="117"/>
      <c r="D17" s="117"/>
      <c r="E17" s="117"/>
      <c r="F17" s="117"/>
      <c r="G17" s="117"/>
      <c r="H17" s="117"/>
      <c r="I17" s="117"/>
      <c r="J17" s="117"/>
      <c r="K17" s="117"/>
      <c r="L17" s="117"/>
      <c r="M17" s="117"/>
      <c r="N17" s="117"/>
      <c r="O17" s="117"/>
      <c r="P17" s="117"/>
      <c r="Q17" s="117"/>
      <c r="R17" s="117"/>
      <c r="S17" s="117"/>
      <c r="T17" s="117"/>
      <c r="U17" s="117"/>
      <c r="V17" s="117"/>
      <c r="W17" s="117"/>
      <c r="X17" s="117"/>
      <c r="Y17" s="117"/>
      <c r="Z17" s="117"/>
      <c r="AB17" s="102"/>
      <c r="AC17" s="102"/>
      <c r="AD17" s="102"/>
      <c r="AE17" s="102"/>
      <c r="AF17" s="102"/>
      <c r="AG17" s="102"/>
      <c r="AH17" s="102"/>
      <c r="AI17" s="102"/>
      <c r="AJ17" s="102"/>
      <c r="AK17" s="102"/>
      <c r="AL17" s="102"/>
      <c r="AM17" s="102"/>
      <c r="AN17" s="102"/>
      <c r="AO17" s="102"/>
      <c r="AP17" s="22">
        <v>1</v>
      </c>
      <c r="AQ17" s="102"/>
      <c r="AS17" s="102"/>
      <c r="AT17" s="102"/>
    </row>
    <row r="18" spans="1:46" ht="18" customHeight="1">
      <c r="A18" s="114"/>
      <c r="B18" s="114"/>
      <c r="C18" s="111" t="s">
        <v>88</v>
      </c>
      <c r="D18" s="114"/>
      <c r="E18" s="114"/>
      <c r="F18" s="114"/>
      <c r="G18" s="114"/>
      <c r="H18" s="114"/>
      <c r="I18" s="114"/>
      <c r="J18" s="114"/>
      <c r="K18" s="114"/>
      <c r="L18" s="114"/>
      <c r="M18" s="114"/>
      <c r="N18" s="114"/>
      <c r="O18" s="114"/>
      <c r="P18" s="114"/>
      <c r="Q18" s="114"/>
      <c r="R18" s="114"/>
      <c r="S18" s="114"/>
      <c r="T18" s="114"/>
      <c r="U18" s="114"/>
      <c r="V18" s="114"/>
      <c r="W18" s="114"/>
      <c r="X18" s="114"/>
      <c r="Y18" s="114"/>
      <c r="Z18" s="114"/>
      <c r="AP18" s="22">
        <v>1</v>
      </c>
    </row>
    <row r="19" spans="1:46" ht="18" customHeight="1">
      <c r="A19" s="114"/>
      <c r="B19" s="114"/>
      <c r="C19" s="111" t="s">
        <v>89</v>
      </c>
      <c r="D19" s="10"/>
      <c r="E19" s="10"/>
      <c r="F19" s="10"/>
      <c r="G19" s="10"/>
      <c r="H19" s="10"/>
      <c r="I19" s="111"/>
      <c r="J19" s="111"/>
      <c r="K19" s="111"/>
      <c r="L19" s="111"/>
      <c r="M19" s="111"/>
      <c r="N19" s="111"/>
      <c r="O19" s="111"/>
      <c r="P19" s="111"/>
      <c r="Q19" s="111"/>
      <c r="R19" s="111"/>
      <c r="S19" s="111"/>
      <c r="T19" s="111"/>
      <c r="U19" s="111"/>
      <c r="V19" s="111"/>
      <c r="W19" s="111"/>
      <c r="X19" s="111"/>
      <c r="Y19" s="111"/>
      <c r="Z19" s="111"/>
      <c r="AP19" s="22">
        <v>1</v>
      </c>
    </row>
    <row r="20" spans="1:46" ht="18" customHeight="1">
      <c r="A20" s="114"/>
      <c r="B20" s="114"/>
      <c r="C20" s="111" t="s">
        <v>90</v>
      </c>
      <c r="D20" s="10"/>
      <c r="E20" s="10"/>
      <c r="F20" s="10"/>
      <c r="G20" s="10"/>
      <c r="H20" s="10"/>
      <c r="I20" s="111"/>
      <c r="J20" s="111"/>
      <c r="K20" s="111"/>
      <c r="L20" s="111"/>
      <c r="M20" s="111"/>
      <c r="N20" s="111"/>
      <c r="O20" s="111"/>
      <c r="P20" s="111"/>
      <c r="Q20" s="111"/>
      <c r="R20" s="111"/>
      <c r="S20" s="111"/>
      <c r="T20" s="111"/>
      <c r="U20" s="111"/>
      <c r="V20" s="111"/>
      <c r="W20" s="111"/>
      <c r="X20" s="111"/>
      <c r="Y20" s="111"/>
      <c r="Z20" s="111"/>
      <c r="AP20" s="22">
        <v>1</v>
      </c>
    </row>
    <row r="21" spans="1:46" ht="18" customHeight="1">
      <c r="A21" s="111"/>
      <c r="B21" s="111"/>
      <c r="C21" s="118" t="s">
        <v>66</v>
      </c>
      <c r="D21" s="118"/>
      <c r="E21" s="118"/>
      <c r="F21" s="412">
        <f>入力シート!C15</f>
        <v>0</v>
      </c>
      <c r="G21" s="412"/>
      <c r="H21" s="412"/>
      <c r="I21" s="412"/>
      <c r="J21" s="412"/>
      <c r="K21" s="412"/>
      <c r="L21" s="412"/>
      <c r="M21" s="412"/>
      <c r="N21" s="111" t="s">
        <v>67</v>
      </c>
      <c r="O21" s="111"/>
      <c r="P21" s="118"/>
      <c r="Q21" s="118"/>
      <c r="R21" s="118"/>
      <c r="S21" s="118"/>
      <c r="T21" s="118"/>
      <c r="U21" s="118"/>
      <c r="V21" s="118"/>
      <c r="W21" s="111"/>
      <c r="X21" s="111"/>
      <c r="Y21" s="111"/>
      <c r="Z21" s="111"/>
      <c r="AP21" s="22">
        <v>1</v>
      </c>
    </row>
    <row r="22" spans="1:46" ht="18" customHeight="1">
      <c r="A22" s="111"/>
      <c r="B22" s="111"/>
      <c r="C22" s="111" t="s">
        <v>68</v>
      </c>
      <c r="D22" s="10"/>
      <c r="E22" s="10"/>
      <c r="F22" s="10"/>
      <c r="G22" s="10"/>
      <c r="H22" s="10"/>
      <c r="I22" s="111"/>
      <c r="J22" s="115"/>
      <c r="K22" s="115"/>
      <c r="L22" s="115"/>
      <c r="M22" s="115"/>
      <c r="N22" s="115"/>
      <c r="O22" s="115"/>
      <c r="P22" s="115"/>
      <c r="Q22" s="115"/>
      <c r="R22" s="115"/>
      <c r="S22" s="115"/>
      <c r="T22" s="115"/>
      <c r="U22" s="115"/>
      <c r="V22" s="111"/>
      <c r="W22" s="111"/>
      <c r="X22" s="111"/>
      <c r="Y22" s="111"/>
      <c r="Z22" s="111"/>
      <c r="AP22" s="22">
        <v>1</v>
      </c>
    </row>
    <row r="23" spans="1:46" ht="9" customHeight="1">
      <c r="A23" s="111"/>
      <c r="B23" s="111"/>
      <c r="C23" s="111"/>
      <c r="D23" s="10"/>
      <c r="E23" s="10"/>
      <c r="F23" s="10"/>
      <c r="G23" s="10"/>
      <c r="H23" s="10"/>
      <c r="I23" s="111"/>
      <c r="J23" s="115"/>
      <c r="K23" s="115"/>
      <c r="L23" s="115"/>
      <c r="M23" s="115"/>
      <c r="N23" s="115"/>
      <c r="O23" s="115"/>
      <c r="P23" s="115"/>
      <c r="Q23" s="115"/>
      <c r="R23" s="115"/>
      <c r="S23" s="115"/>
      <c r="T23" s="115"/>
      <c r="U23" s="115"/>
      <c r="V23" s="111"/>
      <c r="W23" s="111"/>
      <c r="X23" s="111"/>
      <c r="Y23" s="111"/>
      <c r="Z23" s="111"/>
      <c r="AP23" s="22">
        <v>1</v>
      </c>
    </row>
    <row r="24" spans="1:46" ht="18" customHeight="1">
      <c r="A24" s="111"/>
      <c r="B24" s="111"/>
      <c r="C24" s="111"/>
      <c r="D24" s="10"/>
      <c r="E24" s="119" t="s">
        <v>69</v>
      </c>
      <c r="F24" s="10" t="s">
        <v>70</v>
      </c>
      <c r="G24" s="10"/>
      <c r="H24" s="10"/>
      <c r="I24" s="111"/>
      <c r="J24" s="111"/>
      <c r="K24" s="111"/>
      <c r="L24" s="111"/>
      <c r="M24" s="111"/>
      <c r="N24" s="111"/>
      <c r="O24" s="111"/>
      <c r="P24" s="111"/>
      <c r="Q24" s="111"/>
      <c r="R24" s="111"/>
      <c r="S24" s="111"/>
      <c r="T24" s="111"/>
      <c r="U24" s="111"/>
      <c r="V24" s="111"/>
      <c r="W24" s="111"/>
      <c r="X24" s="111"/>
      <c r="Y24" s="111"/>
      <c r="Z24" s="111"/>
      <c r="AP24" s="22">
        <v>1</v>
      </c>
    </row>
    <row r="25" spans="1:46" ht="18" customHeight="1">
      <c r="A25" s="111"/>
      <c r="B25" s="111"/>
      <c r="C25" s="111"/>
      <c r="D25" s="10"/>
      <c r="E25" s="119" t="s">
        <v>71</v>
      </c>
      <c r="F25" s="10" t="s">
        <v>72</v>
      </c>
      <c r="G25" s="10"/>
      <c r="H25" s="10"/>
      <c r="I25" s="111"/>
      <c r="J25" s="111"/>
      <c r="K25" s="111"/>
      <c r="L25" s="111"/>
      <c r="M25" s="111"/>
      <c r="N25" s="111"/>
      <c r="O25" s="111"/>
      <c r="P25" s="111"/>
      <c r="Q25" s="111"/>
      <c r="R25" s="111"/>
      <c r="S25" s="111"/>
      <c r="T25" s="111"/>
      <c r="U25" s="111"/>
      <c r="V25" s="111"/>
      <c r="W25" s="111"/>
      <c r="X25" s="111"/>
      <c r="Y25" s="111"/>
      <c r="Z25" s="111"/>
      <c r="AP25" s="22">
        <v>1</v>
      </c>
    </row>
    <row r="26" spans="1:46" ht="18" customHeight="1">
      <c r="A26" s="111"/>
      <c r="B26" s="111"/>
      <c r="C26" s="111"/>
      <c r="D26" s="10"/>
      <c r="E26" s="119" t="s">
        <v>73</v>
      </c>
      <c r="F26" s="10" t="s">
        <v>74</v>
      </c>
      <c r="G26" s="10"/>
      <c r="H26" s="10"/>
      <c r="I26" s="111"/>
      <c r="J26" s="12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11"/>
      <c r="AP26" s="22">
        <v>1</v>
      </c>
    </row>
    <row r="27" spans="1:46" ht="18" customHeight="1">
      <c r="A27" s="111"/>
      <c r="B27" s="111"/>
      <c r="C27" s="111"/>
      <c r="D27" s="111"/>
      <c r="E27" s="119" t="s">
        <v>75</v>
      </c>
      <c r="F27" s="10" t="s">
        <v>76</v>
      </c>
      <c r="G27" s="10"/>
      <c r="H27" s="111"/>
      <c r="I27" s="111"/>
      <c r="J27" s="12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11"/>
      <c r="AP27" s="22">
        <v>1</v>
      </c>
    </row>
    <row r="28" spans="1:46" ht="18" customHeight="1">
      <c r="A28" s="111"/>
      <c r="B28" s="111"/>
      <c r="C28" s="111"/>
      <c r="D28" s="111"/>
      <c r="E28" s="119" t="s">
        <v>77</v>
      </c>
      <c r="F28" s="10" t="s">
        <v>78</v>
      </c>
      <c r="G28" s="10"/>
      <c r="H28" s="111"/>
      <c r="I28" s="111"/>
      <c r="J28" s="12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11"/>
      <c r="AP28" s="22">
        <v>1</v>
      </c>
    </row>
    <row r="29" spans="1:46" ht="18" customHeight="1">
      <c r="A29" s="111"/>
      <c r="B29" s="111"/>
      <c r="C29" s="111"/>
      <c r="D29" s="111"/>
      <c r="E29" s="119"/>
      <c r="F29" s="10"/>
      <c r="G29" s="10"/>
      <c r="H29" s="111"/>
      <c r="I29" s="111"/>
      <c r="J29" s="12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11"/>
      <c r="AP29" s="22">
        <v>1</v>
      </c>
    </row>
    <row r="30" spans="1:46" ht="18" customHeight="1">
      <c r="A30" s="111"/>
      <c r="B30" s="111"/>
      <c r="C30" s="111"/>
      <c r="D30" s="111"/>
      <c r="E30" s="119"/>
      <c r="F30" s="10"/>
      <c r="G30" s="10"/>
      <c r="H30" s="111"/>
      <c r="I30" s="111"/>
      <c r="J30" s="12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11"/>
      <c r="AP30" s="22">
        <v>1</v>
      </c>
    </row>
    <row r="31" spans="1:46" ht="18" customHeight="1">
      <c r="A31" s="111"/>
      <c r="B31" s="111"/>
      <c r="C31" s="111"/>
      <c r="D31" s="10" t="s">
        <v>91</v>
      </c>
      <c r="E31" s="119"/>
      <c r="F31" s="10"/>
      <c r="G31" s="10"/>
      <c r="H31" s="10"/>
      <c r="I31" s="121"/>
      <c r="J31" s="122"/>
      <c r="K31" s="121"/>
      <c r="L31" s="121"/>
      <c r="M31" s="121"/>
      <c r="N31" s="121"/>
      <c r="O31" s="121"/>
      <c r="P31" s="121"/>
      <c r="Q31" s="121"/>
      <c r="R31" s="121"/>
      <c r="S31" s="121"/>
      <c r="T31" s="121"/>
      <c r="U31" s="121"/>
      <c r="V31" s="121"/>
      <c r="W31" s="121"/>
      <c r="X31" s="121"/>
      <c r="Y31" s="121"/>
      <c r="Z31" s="111"/>
      <c r="AP31" s="22">
        <v>1</v>
      </c>
    </row>
    <row r="32" spans="1:46" ht="18" customHeight="1">
      <c r="A32" s="111"/>
      <c r="B32" s="111"/>
      <c r="C32" s="111"/>
      <c r="D32" s="10"/>
      <c r="E32" s="10"/>
      <c r="F32" s="120"/>
      <c r="G32" s="10"/>
      <c r="H32" s="10"/>
      <c r="I32" s="121"/>
      <c r="J32" s="121"/>
      <c r="K32" s="121"/>
      <c r="L32" s="121"/>
      <c r="M32" s="121"/>
      <c r="N32" s="121"/>
      <c r="O32" s="121"/>
      <c r="P32" s="121"/>
      <c r="Q32" s="121"/>
      <c r="R32" s="121"/>
      <c r="S32" s="121"/>
      <c r="T32" s="121"/>
      <c r="U32" s="121"/>
      <c r="V32" s="121"/>
      <c r="W32" s="121"/>
      <c r="X32" s="121"/>
      <c r="Y32" s="123"/>
      <c r="Z32" s="111"/>
      <c r="AP32" s="22">
        <v>1</v>
      </c>
    </row>
    <row r="33" spans="1:43" ht="18" customHeight="1">
      <c r="A33" s="111"/>
      <c r="B33" s="111"/>
      <c r="C33" s="111"/>
      <c r="D33" s="10"/>
      <c r="E33" s="10"/>
      <c r="F33" s="120"/>
      <c r="G33" s="10"/>
      <c r="H33" s="10"/>
      <c r="I33" s="121"/>
      <c r="J33" s="121"/>
      <c r="K33" s="121"/>
      <c r="L33" s="121"/>
      <c r="M33" s="121"/>
      <c r="N33" s="121"/>
      <c r="O33" s="121"/>
      <c r="P33" s="121"/>
      <c r="Q33" s="121"/>
      <c r="R33" s="121"/>
      <c r="S33" s="121"/>
      <c r="T33" s="121"/>
      <c r="U33" s="121"/>
      <c r="V33" s="121"/>
      <c r="W33" s="121"/>
      <c r="X33" s="121"/>
      <c r="Y33" s="123"/>
      <c r="Z33" s="111"/>
      <c r="AP33" s="22">
        <v>1</v>
      </c>
    </row>
    <row r="34" spans="1:43" ht="18" customHeight="1">
      <c r="A34" s="111"/>
      <c r="B34" s="111"/>
      <c r="C34" s="111"/>
      <c r="D34" s="10"/>
      <c r="E34" s="10"/>
      <c r="F34" s="10"/>
      <c r="G34" s="10"/>
      <c r="H34" s="10"/>
      <c r="I34" s="121"/>
      <c r="J34" s="121"/>
      <c r="K34" s="121"/>
      <c r="L34" s="121"/>
      <c r="M34" s="121"/>
      <c r="N34" s="121"/>
      <c r="O34" s="121"/>
      <c r="P34" s="121"/>
      <c r="Q34" s="121"/>
      <c r="R34" s="121"/>
      <c r="S34" s="121"/>
      <c r="T34" s="121"/>
      <c r="U34" s="121"/>
      <c r="V34" s="121"/>
      <c r="W34" s="121"/>
      <c r="X34" s="121"/>
      <c r="Y34" s="123"/>
      <c r="Z34" s="111"/>
      <c r="AP34" s="22">
        <v>1</v>
      </c>
    </row>
    <row r="35" spans="1:43" ht="18" customHeight="1">
      <c r="A35" s="111"/>
      <c r="B35" s="111"/>
      <c r="C35" s="111"/>
      <c r="D35" s="9"/>
      <c r="E35" s="10"/>
      <c r="F35" s="10"/>
      <c r="G35" s="10"/>
      <c r="H35" s="10"/>
      <c r="I35" s="121"/>
      <c r="J35" s="121"/>
      <c r="K35" s="121"/>
      <c r="L35" s="121"/>
      <c r="M35" s="121"/>
      <c r="N35" s="121"/>
      <c r="O35" s="121"/>
      <c r="P35" s="121"/>
      <c r="Q35" s="121"/>
      <c r="R35" s="121"/>
      <c r="S35" s="121"/>
      <c r="T35" s="121"/>
      <c r="U35" s="121"/>
      <c r="V35" s="121"/>
      <c r="W35" s="121"/>
      <c r="X35" s="121"/>
      <c r="Y35" s="123"/>
      <c r="Z35" s="111"/>
      <c r="AP35" s="22">
        <v>1</v>
      </c>
    </row>
    <row r="36" spans="1:43" ht="18" customHeight="1">
      <c r="A36" s="111"/>
      <c r="B36" s="111"/>
      <c r="C36" s="111"/>
      <c r="D36" s="10" t="s">
        <v>80</v>
      </c>
      <c r="E36" s="10"/>
      <c r="F36" s="10"/>
      <c r="G36" s="10"/>
      <c r="H36" s="10"/>
      <c r="I36" s="121"/>
      <c r="J36" s="121"/>
      <c r="K36" s="121"/>
      <c r="L36" s="121"/>
      <c r="M36" s="121"/>
      <c r="N36" s="121"/>
      <c r="O36" s="121"/>
      <c r="P36" s="121"/>
      <c r="Q36" s="121"/>
      <c r="R36" s="121"/>
      <c r="S36" s="121"/>
      <c r="T36" s="121"/>
      <c r="U36" s="121"/>
      <c r="V36" s="121"/>
      <c r="W36" s="121"/>
      <c r="X36" s="121"/>
      <c r="Y36" s="123"/>
      <c r="Z36" s="111"/>
      <c r="AP36" s="22">
        <v>1</v>
      </c>
    </row>
    <row r="37" spans="1:43" ht="18" customHeight="1">
      <c r="A37" s="111"/>
      <c r="B37" s="111"/>
      <c r="C37" s="111"/>
      <c r="D37" s="10"/>
      <c r="E37" s="10"/>
      <c r="F37" s="10"/>
      <c r="G37" s="10"/>
      <c r="H37" s="10"/>
      <c r="I37" s="121"/>
      <c r="J37" s="121"/>
      <c r="K37" s="121"/>
      <c r="L37" s="121"/>
      <c r="M37" s="121"/>
      <c r="N37" s="121"/>
      <c r="O37" s="121"/>
      <c r="P37" s="121"/>
      <c r="Q37" s="121"/>
      <c r="R37" s="121"/>
      <c r="S37" s="121"/>
      <c r="T37" s="121"/>
      <c r="U37" s="121"/>
      <c r="V37" s="121"/>
      <c r="W37" s="121"/>
      <c r="X37" s="121"/>
      <c r="Y37" s="123"/>
      <c r="Z37" s="111"/>
      <c r="AP37" s="22">
        <v>1</v>
      </c>
    </row>
    <row r="38" spans="1:43" ht="18" customHeight="1">
      <c r="A38" s="111"/>
      <c r="B38" s="111"/>
      <c r="C38" s="111"/>
      <c r="D38" s="10"/>
      <c r="E38" s="10"/>
      <c r="F38" s="10"/>
      <c r="G38" s="10"/>
      <c r="H38" s="10"/>
      <c r="I38" s="121"/>
      <c r="J38" s="121"/>
      <c r="K38" s="121"/>
      <c r="L38" s="121"/>
      <c r="M38" s="121"/>
      <c r="N38" s="121"/>
      <c r="O38" s="121"/>
      <c r="P38" s="121"/>
      <c r="Q38" s="121"/>
      <c r="R38" s="121"/>
      <c r="S38" s="121"/>
      <c r="T38" s="121"/>
      <c r="U38" s="121"/>
      <c r="V38" s="121"/>
      <c r="W38" s="121"/>
      <c r="X38" s="121"/>
      <c r="Y38" s="123"/>
      <c r="Z38" s="111"/>
      <c r="AP38" s="22">
        <v>1</v>
      </c>
    </row>
    <row r="39" spans="1:43" ht="18" customHeight="1">
      <c r="A39" s="111"/>
      <c r="B39" s="111"/>
      <c r="C39" s="111"/>
      <c r="D39" s="10"/>
      <c r="E39" s="10"/>
      <c r="F39" s="10"/>
      <c r="G39" s="10"/>
      <c r="H39" s="10"/>
      <c r="I39" s="121"/>
      <c r="J39" s="121"/>
      <c r="K39" s="121"/>
      <c r="L39" s="121"/>
      <c r="M39" s="121"/>
      <c r="N39" s="121"/>
      <c r="O39" s="121"/>
      <c r="P39" s="121"/>
      <c r="Q39" s="121"/>
      <c r="R39" s="121"/>
      <c r="S39" s="121"/>
      <c r="T39" s="121"/>
      <c r="U39" s="121"/>
      <c r="V39" s="121"/>
      <c r="W39" s="121"/>
      <c r="X39" s="121"/>
      <c r="Y39" s="123"/>
      <c r="Z39" s="111"/>
      <c r="AP39" s="22">
        <v>1</v>
      </c>
    </row>
    <row r="40" spans="1:43" ht="18" customHeight="1">
      <c r="A40" s="111"/>
      <c r="B40" s="111"/>
      <c r="C40" s="111"/>
      <c r="D40" s="10"/>
      <c r="E40" s="10"/>
      <c r="F40" s="10"/>
      <c r="G40" s="10"/>
      <c r="H40" s="10"/>
      <c r="I40" s="121"/>
      <c r="J40" s="121"/>
      <c r="K40" s="121"/>
      <c r="L40" s="121"/>
      <c r="M40" s="121"/>
      <c r="N40" s="121"/>
      <c r="O40" s="121"/>
      <c r="P40" s="121"/>
      <c r="Q40" s="121"/>
      <c r="R40" s="121"/>
      <c r="S40" s="121"/>
      <c r="T40" s="121"/>
      <c r="U40" s="121"/>
      <c r="V40" s="121"/>
      <c r="W40" s="121"/>
      <c r="X40" s="121"/>
      <c r="Y40" s="123"/>
      <c r="Z40" s="111"/>
      <c r="AP40" s="22">
        <v>1</v>
      </c>
    </row>
    <row r="41" spans="1:43" ht="18" customHeight="1">
      <c r="A41" s="111"/>
      <c r="B41" s="111"/>
      <c r="C41" s="111"/>
      <c r="D41" s="10" t="s">
        <v>81</v>
      </c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14"/>
      <c r="X41" s="114"/>
      <c r="Y41" s="111"/>
      <c r="Z41" s="111"/>
      <c r="AP41" s="22">
        <v>1</v>
      </c>
    </row>
    <row r="42" spans="1:43" ht="18" customHeight="1">
      <c r="A42" s="111"/>
      <c r="B42" s="111"/>
      <c r="C42" s="114"/>
      <c r="D42" s="9"/>
      <c r="E42" s="9"/>
      <c r="F42" s="9"/>
      <c r="G42" s="9"/>
      <c r="H42" s="10"/>
      <c r="I42" s="10"/>
      <c r="J42" s="10"/>
      <c r="K42" s="10"/>
      <c r="L42" s="10"/>
      <c r="M42" s="10"/>
      <c r="N42" s="10"/>
      <c r="O42" s="114"/>
      <c r="P42" s="10"/>
      <c r="Q42" s="124"/>
      <c r="R42" s="124"/>
      <c r="S42" s="124"/>
      <c r="T42" s="124"/>
      <c r="U42" s="124"/>
      <c r="V42" s="10"/>
      <c r="W42" s="114"/>
      <c r="X42" s="114"/>
      <c r="Y42" s="111"/>
      <c r="Z42" s="111"/>
      <c r="AP42" s="22">
        <v>1</v>
      </c>
    </row>
    <row r="43" spans="1:43" ht="18" customHeight="1">
      <c r="A43" s="111"/>
      <c r="B43" s="111"/>
      <c r="C43" s="114"/>
      <c r="D43" s="9"/>
      <c r="E43" s="9"/>
      <c r="F43" s="9"/>
      <c r="G43" s="9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1"/>
      <c r="U43" s="10"/>
      <c r="V43" s="10"/>
      <c r="W43" s="114"/>
      <c r="X43" s="114"/>
      <c r="Y43" s="111"/>
      <c r="Z43" s="111"/>
      <c r="AP43" s="22">
        <v>1</v>
      </c>
    </row>
    <row r="44" spans="1:43" ht="18" customHeight="1">
      <c r="A44" s="111"/>
      <c r="B44" s="111"/>
      <c r="C44" s="114"/>
      <c r="D44" s="114"/>
      <c r="E44" s="114"/>
      <c r="F44" s="114"/>
      <c r="G44" s="114"/>
      <c r="H44" s="111"/>
      <c r="I44" s="111"/>
      <c r="J44" s="111"/>
      <c r="K44" s="111"/>
      <c r="L44" s="111"/>
      <c r="M44" s="111"/>
      <c r="N44" s="111"/>
      <c r="O44" s="111"/>
      <c r="P44" s="111"/>
      <c r="Q44" s="111"/>
      <c r="R44" s="111"/>
      <c r="S44" s="111"/>
      <c r="T44" s="111"/>
      <c r="U44" s="111"/>
      <c r="V44" s="118"/>
      <c r="W44" s="111"/>
      <c r="X44" s="111"/>
      <c r="Y44" s="111"/>
      <c r="Z44" s="111"/>
      <c r="AP44" s="22">
        <v>1</v>
      </c>
    </row>
    <row r="45" spans="1:43" ht="18" customHeight="1">
      <c r="A45" s="114"/>
      <c r="B45" s="114"/>
      <c r="C45" s="413" t="s">
        <v>82</v>
      </c>
      <c r="D45" s="414" t="s">
        <v>83</v>
      </c>
      <c r="E45" s="414"/>
      <c r="F45" s="414"/>
      <c r="G45" s="415" t="s">
        <v>84</v>
      </c>
      <c r="H45" s="114"/>
      <c r="I45" s="416"/>
      <c r="J45" s="416"/>
      <c r="K45" s="416"/>
      <c r="L45" s="416"/>
      <c r="M45" s="416"/>
      <c r="N45" s="416"/>
      <c r="O45" s="416"/>
      <c r="P45" s="416"/>
      <c r="Q45" s="126"/>
      <c r="R45" s="126"/>
      <c r="S45" s="126"/>
      <c r="T45" s="126"/>
      <c r="U45" s="126"/>
      <c r="V45" s="126"/>
      <c r="W45" s="126"/>
      <c r="X45" s="126"/>
      <c r="Y45" s="125"/>
      <c r="Z45" s="114"/>
      <c r="AB45" s="24"/>
      <c r="AC45" s="24"/>
      <c r="AD45" s="24"/>
      <c r="AE45" s="24"/>
      <c r="AF45" s="24"/>
      <c r="AG45" s="24"/>
      <c r="AH45" s="24"/>
      <c r="AI45" s="24"/>
      <c r="AJ45" s="24"/>
      <c r="AK45" s="24"/>
      <c r="AL45" s="24"/>
      <c r="AM45" s="24"/>
      <c r="AN45" s="24"/>
      <c r="AO45" s="24"/>
      <c r="AP45" s="24">
        <v>1</v>
      </c>
      <c r="AQ45" s="24"/>
    </row>
    <row r="46" spans="1:43" ht="18" customHeight="1">
      <c r="A46" s="114"/>
      <c r="B46" s="114"/>
      <c r="C46" s="413"/>
      <c r="D46" s="10" t="s">
        <v>85</v>
      </c>
      <c r="E46" s="10"/>
      <c r="F46" s="10"/>
      <c r="G46" s="415"/>
      <c r="H46" s="114"/>
      <c r="I46" s="416"/>
      <c r="J46" s="416"/>
      <c r="K46" s="416"/>
      <c r="L46" s="416"/>
      <c r="M46" s="416"/>
      <c r="N46" s="416"/>
      <c r="O46" s="416"/>
      <c r="P46" s="416"/>
      <c r="Q46" s="126"/>
      <c r="R46" s="126"/>
      <c r="S46" s="126"/>
      <c r="T46" s="126"/>
      <c r="U46" s="126"/>
      <c r="V46" s="126"/>
      <c r="W46" s="126"/>
      <c r="X46" s="126"/>
      <c r="Y46" s="125"/>
      <c r="Z46" s="114"/>
      <c r="AB46" s="24"/>
      <c r="AC46" s="24"/>
      <c r="AD46" s="24"/>
      <c r="AE46" s="24"/>
      <c r="AF46" s="24"/>
      <c r="AG46" s="24"/>
      <c r="AH46" s="24"/>
      <c r="AI46" s="24"/>
      <c r="AJ46" s="24"/>
      <c r="AK46" s="24"/>
      <c r="AL46" s="24"/>
      <c r="AM46" s="24"/>
      <c r="AN46" s="24"/>
      <c r="AO46" s="24"/>
      <c r="AP46" s="24">
        <v>1</v>
      </c>
      <c r="AQ46" s="24"/>
    </row>
    <row r="47" spans="1:43" ht="13.5" customHeight="1">
      <c r="A47" s="418" t="s">
        <v>55</v>
      </c>
      <c r="B47" s="418"/>
      <c r="C47" s="418"/>
      <c r="D47" s="418"/>
      <c r="E47" s="418"/>
      <c r="F47" s="418"/>
      <c r="G47" s="418"/>
      <c r="H47" s="418"/>
      <c r="I47" s="418"/>
      <c r="J47" s="418"/>
      <c r="K47" s="418"/>
      <c r="L47" s="418"/>
      <c r="M47" s="418"/>
      <c r="N47" s="418"/>
      <c r="O47" s="418"/>
      <c r="P47" s="418"/>
      <c r="Q47" s="418"/>
      <c r="R47" s="418"/>
      <c r="S47" s="418"/>
      <c r="T47" s="418"/>
      <c r="U47" s="418"/>
      <c r="V47" s="418"/>
      <c r="W47" s="418"/>
      <c r="X47" s="418"/>
      <c r="Y47" s="418"/>
      <c r="Z47" s="418"/>
      <c r="AP47" s="81" t="str">
        <f t="shared" ref="AP47:AP91" si="0">IF(AQ47="","",1)</f>
        <v/>
      </c>
      <c r="AQ47" s="22" t="str">
        <f t="shared" ref="AQ47:AQ91" si="1">$AQ$92</f>
        <v/>
      </c>
    </row>
    <row r="48" spans="1:43" ht="13.5" customHeight="1">
      <c r="A48" s="418"/>
      <c r="B48" s="418"/>
      <c r="C48" s="418"/>
      <c r="D48" s="418"/>
      <c r="E48" s="418"/>
      <c r="F48" s="418"/>
      <c r="G48" s="418"/>
      <c r="H48" s="418"/>
      <c r="I48" s="418"/>
      <c r="J48" s="418"/>
      <c r="K48" s="418"/>
      <c r="L48" s="418"/>
      <c r="M48" s="418"/>
      <c r="N48" s="418"/>
      <c r="O48" s="418"/>
      <c r="P48" s="418"/>
      <c r="Q48" s="418"/>
      <c r="R48" s="418"/>
      <c r="S48" s="418"/>
      <c r="T48" s="418"/>
      <c r="U48" s="418"/>
      <c r="V48" s="418"/>
      <c r="W48" s="418"/>
      <c r="X48" s="418"/>
      <c r="Y48" s="418"/>
      <c r="Z48" s="418"/>
      <c r="AP48" s="81" t="str">
        <f t="shared" si="0"/>
        <v/>
      </c>
      <c r="AQ48" s="22" t="str">
        <f t="shared" si="1"/>
        <v/>
      </c>
    </row>
    <row r="49" spans="1:46" ht="14.25">
      <c r="A49" s="30"/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  <c r="AP49" s="81" t="str">
        <f t="shared" si="0"/>
        <v/>
      </c>
      <c r="AQ49" s="22" t="str">
        <f t="shared" si="1"/>
        <v/>
      </c>
    </row>
    <row r="50" spans="1:46" ht="14.25">
      <c r="A50" s="26" t="s">
        <v>30</v>
      </c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419" t="str">
        <f>IF(入力シート!C18="","　　年　　 月　　 日",入力シート!C18)</f>
        <v>　　年　　 月　　 日</v>
      </c>
      <c r="S50" s="419"/>
      <c r="T50" s="419"/>
      <c r="U50" s="419"/>
      <c r="V50" s="419"/>
      <c r="W50" s="419"/>
      <c r="X50" s="419"/>
      <c r="Y50" s="419"/>
      <c r="Z50" s="27"/>
      <c r="AB50" s="24"/>
      <c r="AC50" s="167"/>
      <c r="AD50" s="167"/>
      <c r="AE50" s="167"/>
      <c r="AF50" s="167"/>
      <c r="AG50" s="167"/>
      <c r="AH50" s="167"/>
      <c r="AI50" s="167"/>
      <c r="AJ50" s="167"/>
      <c r="AP50" s="81" t="str">
        <f t="shared" si="0"/>
        <v/>
      </c>
      <c r="AQ50" s="22" t="str">
        <f t="shared" si="1"/>
        <v/>
      </c>
    </row>
    <row r="51" spans="1:46" ht="14.25">
      <c r="A51" s="26"/>
      <c r="B51" s="26"/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P51" s="81" t="str">
        <f t="shared" si="0"/>
        <v/>
      </c>
      <c r="AQ51" s="22" t="str">
        <f t="shared" si="1"/>
        <v/>
      </c>
    </row>
    <row r="52" spans="1:46" ht="14.25">
      <c r="A52" s="420"/>
      <c r="B52" s="420"/>
      <c r="C52" s="420"/>
      <c r="D52" s="420"/>
      <c r="E52" s="420"/>
      <c r="F52" s="420"/>
      <c r="G52" s="420"/>
      <c r="H52" s="420"/>
      <c r="I52" s="247"/>
      <c r="J52" s="246"/>
      <c r="K52" s="111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P52" s="81" t="str">
        <f t="shared" si="0"/>
        <v/>
      </c>
      <c r="AQ52" s="22" t="str">
        <f t="shared" si="1"/>
        <v/>
      </c>
    </row>
    <row r="53" spans="1:46" ht="14.25">
      <c r="A53" s="422" t="str">
        <f>入力シート!C16&amp;""</f>
        <v/>
      </c>
      <c r="B53" s="422"/>
      <c r="C53" s="422"/>
      <c r="D53" s="422"/>
      <c r="E53" s="422"/>
      <c r="F53" s="422"/>
      <c r="G53" s="422"/>
      <c r="H53" s="422"/>
      <c r="I53" s="422"/>
      <c r="J53" s="421" t="str">
        <f>入力シート!D16</f>
        <v>御中</v>
      </c>
      <c r="K53" s="421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P53" s="81" t="str">
        <f t="shared" si="0"/>
        <v/>
      </c>
      <c r="AQ53" s="22" t="str">
        <f t="shared" si="1"/>
        <v/>
      </c>
    </row>
    <row r="54" spans="1:46" ht="14.25" customHeight="1">
      <c r="A54" s="30"/>
      <c r="B54" s="30"/>
      <c r="C54" s="30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  <c r="AP54" s="81" t="str">
        <f t="shared" si="0"/>
        <v/>
      </c>
      <c r="AQ54" s="22" t="str">
        <f t="shared" si="1"/>
        <v/>
      </c>
    </row>
    <row r="55" spans="1:46" ht="14.25" customHeight="1">
      <c r="A55" s="30"/>
      <c r="B55" s="30"/>
      <c r="C55" s="30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  <c r="AP55" s="81" t="str">
        <f t="shared" si="0"/>
        <v/>
      </c>
      <c r="AQ55" s="22" t="str">
        <f t="shared" si="1"/>
        <v/>
      </c>
    </row>
    <row r="56" spans="1:46" ht="18" customHeight="1">
      <c r="A56" s="32"/>
      <c r="B56" s="33"/>
      <c r="C56" s="399" t="s">
        <v>56</v>
      </c>
      <c r="D56" s="400"/>
      <c r="E56" s="400"/>
      <c r="F56" s="400"/>
      <c r="G56" s="33"/>
      <c r="H56" s="34" t="s">
        <v>57</v>
      </c>
      <c r="I56" s="408">
        <f>入力シート!C13</f>
        <v>0</v>
      </c>
      <c r="J56" s="408"/>
      <c r="K56" s="408"/>
      <c r="L56" s="408"/>
      <c r="M56" s="408"/>
      <c r="N56" s="408"/>
      <c r="O56" s="408"/>
      <c r="P56" s="408"/>
      <c r="Q56" s="408"/>
      <c r="R56" s="408"/>
      <c r="S56" s="408"/>
      <c r="T56" s="408"/>
      <c r="U56" s="408"/>
      <c r="V56" s="408"/>
      <c r="W56" s="408"/>
      <c r="X56" s="408"/>
      <c r="Y56" s="408"/>
      <c r="Z56" s="408"/>
      <c r="AP56" s="81" t="str">
        <f t="shared" si="0"/>
        <v/>
      </c>
      <c r="AQ56" s="22" t="str">
        <f t="shared" si="1"/>
        <v/>
      </c>
    </row>
    <row r="57" spans="1:46" ht="18" customHeight="1">
      <c r="A57" s="32"/>
      <c r="B57" s="33"/>
      <c r="C57" s="399" t="s">
        <v>58</v>
      </c>
      <c r="D57" s="400"/>
      <c r="E57" s="400"/>
      <c r="F57" s="400"/>
      <c r="G57" s="33"/>
      <c r="H57" s="34" t="s">
        <v>57</v>
      </c>
      <c r="I57" s="408">
        <f>入力シート!C19</f>
        <v>0</v>
      </c>
      <c r="J57" s="408"/>
      <c r="K57" s="408"/>
      <c r="L57" s="408"/>
      <c r="M57" s="408"/>
      <c r="N57" s="408"/>
      <c r="O57" s="408"/>
      <c r="P57" s="408"/>
      <c r="Q57" s="408"/>
      <c r="R57" s="408"/>
      <c r="S57" s="408"/>
      <c r="T57" s="408"/>
      <c r="U57" s="408"/>
      <c r="V57" s="408"/>
      <c r="W57" s="408"/>
      <c r="X57" s="408"/>
      <c r="Y57" s="408"/>
      <c r="Z57" s="408"/>
      <c r="AP57" s="81" t="str">
        <f t="shared" si="0"/>
        <v/>
      </c>
      <c r="AQ57" s="22" t="str">
        <f t="shared" si="1"/>
        <v/>
      </c>
    </row>
    <row r="58" spans="1:46" ht="18" customHeight="1">
      <c r="A58" s="32"/>
      <c r="B58" s="33"/>
      <c r="C58" s="399" t="s">
        <v>59</v>
      </c>
      <c r="D58" s="400"/>
      <c r="E58" s="400"/>
      <c r="F58" s="400"/>
      <c r="G58" s="33"/>
      <c r="H58" s="34" t="s">
        <v>57</v>
      </c>
      <c r="I58" s="408">
        <f>入力シート!C20</f>
        <v>0</v>
      </c>
      <c r="J58" s="408"/>
      <c r="K58" s="408"/>
      <c r="L58" s="408"/>
      <c r="M58" s="408"/>
      <c r="N58" s="408"/>
      <c r="O58" s="408"/>
      <c r="P58" s="408"/>
      <c r="Q58" s="408"/>
      <c r="R58" s="408"/>
      <c r="S58" s="408"/>
      <c r="T58" s="408"/>
      <c r="U58" s="408"/>
      <c r="V58" s="408"/>
      <c r="W58" s="408"/>
      <c r="X58" s="408"/>
      <c r="Y58" s="408"/>
      <c r="Z58" s="408"/>
      <c r="AP58" s="81" t="str">
        <f t="shared" si="0"/>
        <v/>
      </c>
      <c r="AQ58" s="22" t="str">
        <f t="shared" si="1"/>
        <v/>
      </c>
    </row>
    <row r="59" spans="1:46" ht="18" customHeight="1">
      <c r="A59" s="32"/>
      <c r="B59" s="33"/>
      <c r="C59" s="399" t="s">
        <v>60</v>
      </c>
      <c r="D59" s="400"/>
      <c r="E59" s="400"/>
      <c r="F59" s="400"/>
      <c r="G59" s="33"/>
      <c r="H59" s="34" t="s">
        <v>57</v>
      </c>
      <c r="I59" s="408">
        <f>入力シート!C21</f>
        <v>0</v>
      </c>
      <c r="J59" s="408"/>
      <c r="K59" s="408"/>
      <c r="L59" s="408"/>
      <c r="M59" s="408"/>
      <c r="N59" s="408"/>
      <c r="O59" s="408"/>
      <c r="P59" s="408"/>
      <c r="Q59" s="408"/>
      <c r="R59" s="408"/>
      <c r="S59" s="408"/>
      <c r="T59" s="408"/>
      <c r="U59" s="408"/>
      <c r="V59" s="408"/>
      <c r="W59" s="408"/>
      <c r="X59" s="408"/>
      <c r="Y59" s="408"/>
      <c r="Z59" s="408"/>
      <c r="AP59" s="81" t="str">
        <f t="shared" si="0"/>
        <v/>
      </c>
      <c r="AQ59" s="22" t="str">
        <f t="shared" si="1"/>
        <v/>
      </c>
    </row>
    <row r="60" spans="1:46" ht="18" customHeight="1">
      <c r="A60" s="32"/>
      <c r="B60" s="33"/>
      <c r="C60" s="399" t="s">
        <v>61</v>
      </c>
      <c r="D60" s="400"/>
      <c r="E60" s="400"/>
      <c r="F60" s="400"/>
      <c r="G60" s="33"/>
      <c r="H60" s="34" t="s">
        <v>57</v>
      </c>
      <c r="I60" s="408">
        <f>入力シート!C22</f>
        <v>0</v>
      </c>
      <c r="J60" s="408"/>
      <c r="K60" s="408"/>
      <c r="L60" s="408"/>
      <c r="M60" s="408"/>
      <c r="N60" s="408"/>
      <c r="O60" s="408"/>
      <c r="P60" s="408"/>
      <c r="Q60" s="408"/>
      <c r="R60" s="408"/>
      <c r="S60" s="408"/>
      <c r="T60" s="408"/>
      <c r="U60" s="408"/>
      <c r="V60" s="408"/>
      <c r="W60" s="408"/>
      <c r="X60" s="408"/>
      <c r="Y60" s="408"/>
      <c r="Z60" s="408"/>
      <c r="AP60" s="81" t="str">
        <f t="shared" si="0"/>
        <v/>
      </c>
      <c r="AQ60" s="22" t="str">
        <f t="shared" si="1"/>
        <v/>
      </c>
    </row>
    <row r="61" spans="1:46" ht="18" customHeight="1">
      <c r="A61" s="30"/>
      <c r="B61" s="30"/>
      <c r="C61" s="399" t="s">
        <v>86</v>
      </c>
      <c r="D61" s="400"/>
      <c r="E61" s="400"/>
      <c r="F61" s="400"/>
      <c r="G61" s="33"/>
      <c r="H61" s="34" t="s">
        <v>57</v>
      </c>
      <c r="I61" s="33" t="s">
        <v>87</v>
      </c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2"/>
      <c r="Y61" s="32"/>
      <c r="Z61" s="32"/>
      <c r="AB61" s="24"/>
      <c r="AC61" s="166"/>
      <c r="AD61" s="166"/>
      <c r="AE61" s="166"/>
      <c r="AF61" s="166"/>
      <c r="AG61" s="166"/>
      <c r="AH61" s="166"/>
      <c r="AI61" s="166"/>
      <c r="AJ61" s="25"/>
      <c r="AK61" s="23"/>
      <c r="AL61" s="23"/>
      <c r="AM61" s="23"/>
      <c r="AN61" s="23"/>
      <c r="AO61" s="23"/>
      <c r="AP61" s="81" t="str">
        <f t="shared" si="0"/>
        <v/>
      </c>
      <c r="AQ61" s="22" t="str">
        <f t="shared" si="1"/>
        <v/>
      </c>
      <c r="AS61" s="23"/>
      <c r="AT61" s="23"/>
    </row>
    <row r="62" spans="1:46" ht="18" customHeight="1">
      <c r="A62" s="30"/>
      <c r="B62" s="30"/>
      <c r="C62" s="399" t="s">
        <v>62</v>
      </c>
      <c r="D62" s="400"/>
      <c r="E62" s="400"/>
      <c r="F62" s="400"/>
      <c r="G62" s="33"/>
      <c r="H62" s="34" t="s">
        <v>57</v>
      </c>
      <c r="I62" s="401">
        <f>入力シート!C23</f>
        <v>0</v>
      </c>
      <c r="J62" s="401"/>
      <c r="K62" s="401"/>
      <c r="L62" s="401"/>
      <c r="M62" s="401"/>
      <c r="N62" s="401"/>
      <c r="O62" s="401"/>
      <c r="P62" s="168">
        <f>入力シート!C24</f>
        <v>0</v>
      </c>
      <c r="Q62" s="35" t="s">
        <v>63</v>
      </c>
      <c r="R62" s="35"/>
      <c r="S62" s="35"/>
      <c r="T62" s="33"/>
      <c r="U62" s="33"/>
      <c r="V62" s="33"/>
      <c r="W62" s="33"/>
      <c r="X62" s="32"/>
      <c r="Y62" s="32"/>
      <c r="Z62" s="32"/>
      <c r="AB62" s="102"/>
      <c r="AC62" s="102"/>
      <c r="AD62" s="102"/>
      <c r="AE62" s="102"/>
      <c r="AF62" s="102"/>
      <c r="AG62" s="102"/>
      <c r="AH62" s="102"/>
      <c r="AI62" s="102"/>
      <c r="AJ62" s="102"/>
      <c r="AK62" s="102"/>
      <c r="AL62" s="102"/>
      <c r="AM62" s="102"/>
      <c r="AN62" s="102"/>
      <c r="AO62" s="102"/>
      <c r="AP62" s="81" t="str">
        <f t="shared" si="0"/>
        <v/>
      </c>
      <c r="AQ62" s="22" t="str">
        <f t="shared" si="1"/>
        <v/>
      </c>
      <c r="AS62" s="102"/>
      <c r="AT62" s="102"/>
    </row>
    <row r="63" spans="1:46" ht="18" customHeight="1">
      <c r="A63" s="36"/>
      <c r="B63" s="36"/>
      <c r="C63" s="36"/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36"/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6"/>
      <c r="Z63" s="36"/>
      <c r="AB63" s="102"/>
      <c r="AC63" s="102"/>
      <c r="AD63" s="102"/>
      <c r="AE63" s="102"/>
      <c r="AF63" s="102"/>
      <c r="AG63" s="102"/>
      <c r="AH63" s="102"/>
      <c r="AI63" s="102"/>
      <c r="AJ63" s="102"/>
      <c r="AK63" s="102"/>
      <c r="AL63" s="102"/>
      <c r="AM63" s="102"/>
      <c r="AN63" s="102"/>
      <c r="AO63" s="102"/>
      <c r="AP63" s="81" t="str">
        <f t="shared" si="0"/>
        <v/>
      </c>
      <c r="AQ63" s="22" t="str">
        <f t="shared" si="1"/>
        <v/>
      </c>
      <c r="AS63" s="102"/>
      <c r="AT63" s="102"/>
    </row>
    <row r="64" spans="1:46" ht="18" customHeight="1">
      <c r="A64" s="30"/>
      <c r="B64" s="30"/>
      <c r="C64" s="26" t="s">
        <v>88</v>
      </c>
      <c r="D64" s="30"/>
      <c r="E64" s="30"/>
      <c r="F64" s="30"/>
      <c r="G64" s="30"/>
      <c r="H64" s="30"/>
      <c r="I64" s="30"/>
      <c r="J64" s="30"/>
      <c r="K64" s="30"/>
      <c r="L64" s="30"/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30"/>
      <c r="X64" s="30"/>
      <c r="Y64" s="30"/>
      <c r="Z64" s="30"/>
      <c r="AP64" s="81" t="str">
        <f t="shared" si="0"/>
        <v/>
      </c>
      <c r="AQ64" s="22" t="str">
        <f t="shared" si="1"/>
        <v/>
      </c>
    </row>
    <row r="65" spans="1:43" ht="18" customHeight="1">
      <c r="A65" s="30"/>
      <c r="B65" s="30"/>
      <c r="C65" s="26" t="s">
        <v>89</v>
      </c>
      <c r="D65" s="33"/>
      <c r="E65" s="33"/>
      <c r="F65" s="33"/>
      <c r="G65" s="33"/>
      <c r="H65" s="33"/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P65" s="81" t="str">
        <f t="shared" si="0"/>
        <v/>
      </c>
      <c r="AQ65" s="22" t="str">
        <f t="shared" si="1"/>
        <v/>
      </c>
    </row>
    <row r="66" spans="1:43" ht="18" customHeight="1">
      <c r="A66" s="30"/>
      <c r="B66" s="30"/>
      <c r="C66" s="26" t="s">
        <v>90</v>
      </c>
      <c r="D66" s="33"/>
      <c r="E66" s="33"/>
      <c r="F66" s="33"/>
      <c r="G66" s="33"/>
      <c r="H66" s="33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P66" s="81" t="str">
        <f t="shared" si="0"/>
        <v/>
      </c>
      <c r="AQ66" s="22" t="str">
        <f t="shared" si="1"/>
        <v/>
      </c>
    </row>
    <row r="67" spans="1:43" ht="18" customHeight="1">
      <c r="A67" s="26"/>
      <c r="B67" s="26"/>
      <c r="C67" s="31" t="s">
        <v>66</v>
      </c>
      <c r="D67" s="31"/>
      <c r="E67" s="31"/>
      <c r="F67" s="402" t="str">
        <f>入力シート!C17&amp;""</f>
        <v/>
      </c>
      <c r="G67" s="402"/>
      <c r="H67" s="402"/>
      <c r="I67" s="402"/>
      <c r="J67" s="402"/>
      <c r="K67" s="402"/>
      <c r="L67" s="402"/>
      <c r="M67" s="402"/>
      <c r="N67" s="26" t="s">
        <v>67</v>
      </c>
      <c r="O67" s="26"/>
      <c r="P67" s="31"/>
      <c r="Q67" s="31"/>
      <c r="R67" s="31"/>
      <c r="S67" s="31"/>
      <c r="T67" s="31"/>
      <c r="U67" s="31"/>
      <c r="V67" s="31"/>
      <c r="W67" s="26"/>
      <c r="X67" s="26"/>
      <c r="Y67" s="26"/>
      <c r="Z67" s="26"/>
      <c r="AP67" s="81" t="str">
        <f t="shared" si="0"/>
        <v/>
      </c>
      <c r="AQ67" s="22" t="str">
        <f t="shared" si="1"/>
        <v/>
      </c>
    </row>
    <row r="68" spans="1:43" ht="18" customHeight="1">
      <c r="A68" s="26"/>
      <c r="B68" s="26"/>
      <c r="C68" s="26" t="s">
        <v>68</v>
      </c>
      <c r="D68" s="33"/>
      <c r="E68" s="33"/>
      <c r="F68" s="33"/>
      <c r="G68" s="33"/>
      <c r="H68" s="33"/>
      <c r="I68" s="26"/>
      <c r="J68" s="27"/>
      <c r="K68" s="27"/>
      <c r="L68" s="27"/>
      <c r="M68" s="27"/>
      <c r="N68" s="27"/>
      <c r="O68" s="27"/>
      <c r="P68" s="27"/>
      <c r="Q68" s="27"/>
      <c r="R68" s="27"/>
      <c r="S68" s="27"/>
      <c r="T68" s="27"/>
      <c r="U68" s="27"/>
      <c r="V68" s="26"/>
      <c r="W68" s="26"/>
      <c r="X68" s="26"/>
      <c r="Y68" s="26"/>
      <c r="Z68" s="26"/>
      <c r="AP68" s="81" t="str">
        <f t="shared" si="0"/>
        <v/>
      </c>
      <c r="AQ68" s="22" t="str">
        <f t="shared" si="1"/>
        <v/>
      </c>
    </row>
    <row r="69" spans="1:43" ht="9" customHeight="1">
      <c r="A69" s="26"/>
      <c r="B69" s="26"/>
      <c r="C69" s="26"/>
      <c r="D69" s="33"/>
      <c r="E69" s="33"/>
      <c r="F69" s="33"/>
      <c r="G69" s="33"/>
      <c r="H69" s="33"/>
      <c r="I69" s="26"/>
      <c r="J69" s="27"/>
      <c r="K69" s="27"/>
      <c r="L69" s="27"/>
      <c r="M69" s="27"/>
      <c r="N69" s="27"/>
      <c r="O69" s="27"/>
      <c r="P69" s="27"/>
      <c r="Q69" s="27"/>
      <c r="R69" s="27"/>
      <c r="S69" s="27"/>
      <c r="T69" s="27"/>
      <c r="U69" s="27"/>
      <c r="V69" s="26"/>
      <c r="W69" s="26"/>
      <c r="X69" s="26"/>
      <c r="Y69" s="26"/>
      <c r="Z69" s="26"/>
      <c r="AP69" s="81" t="str">
        <f t="shared" si="0"/>
        <v/>
      </c>
      <c r="AQ69" s="22" t="str">
        <f t="shared" si="1"/>
        <v/>
      </c>
    </row>
    <row r="70" spans="1:43" ht="18" customHeight="1">
      <c r="A70" s="26"/>
      <c r="B70" s="26"/>
      <c r="C70" s="26"/>
      <c r="D70" s="33"/>
      <c r="E70" s="38" t="s">
        <v>69</v>
      </c>
      <c r="F70" s="33" t="s">
        <v>70</v>
      </c>
      <c r="G70" s="33"/>
      <c r="H70" s="33"/>
      <c r="I70" s="26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  <c r="Z70" s="26"/>
      <c r="AP70" s="81" t="str">
        <f t="shared" si="0"/>
        <v/>
      </c>
      <c r="AQ70" s="22" t="str">
        <f t="shared" si="1"/>
        <v/>
      </c>
    </row>
    <row r="71" spans="1:43" ht="18" customHeight="1">
      <c r="A71" s="26"/>
      <c r="B71" s="26"/>
      <c r="C71" s="26"/>
      <c r="D71" s="33"/>
      <c r="E71" s="38" t="s">
        <v>71</v>
      </c>
      <c r="F71" s="33" t="s">
        <v>72</v>
      </c>
      <c r="G71" s="33"/>
      <c r="H71" s="33"/>
      <c r="I71" s="26"/>
      <c r="J71" s="26"/>
      <c r="K71" s="26"/>
      <c r="L71" s="26"/>
      <c r="M71" s="26"/>
      <c r="N71" s="26"/>
      <c r="O71" s="26"/>
      <c r="P71" s="26"/>
      <c r="Q71" s="26"/>
      <c r="R71" s="26"/>
      <c r="S71" s="26"/>
      <c r="T71" s="26"/>
      <c r="U71" s="26"/>
      <c r="V71" s="26"/>
      <c r="W71" s="26"/>
      <c r="X71" s="26"/>
      <c r="Y71" s="26"/>
      <c r="Z71" s="26"/>
      <c r="AP71" s="81" t="str">
        <f t="shared" si="0"/>
        <v/>
      </c>
      <c r="AQ71" s="22" t="str">
        <f t="shared" si="1"/>
        <v/>
      </c>
    </row>
    <row r="72" spans="1:43" ht="18" customHeight="1">
      <c r="A72" s="26"/>
      <c r="B72" s="26"/>
      <c r="C72" s="26"/>
      <c r="D72" s="33"/>
      <c r="E72" s="38" t="s">
        <v>73</v>
      </c>
      <c r="F72" s="33" t="s">
        <v>74</v>
      </c>
      <c r="G72" s="33"/>
      <c r="H72" s="33"/>
      <c r="I72" s="26"/>
      <c r="J72" s="39"/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  <c r="Z72" s="26"/>
      <c r="AP72" s="81" t="str">
        <f t="shared" si="0"/>
        <v/>
      </c>
      <c r="AQ72" s="22" t="str">
        <f t="shared" si="1"/>
        <v/>
      </c>
    </row>
    <row r="73" spans="1:43" ht="18" customHeight="1">
      <c r="A73" s="26"/>
      <c r="B73" s="26"/>
      <c r="C73" s="26"/>
      <c r="D73" s="26"/>
      <c r="E73" s="38" t="s">
        <v>75</v>
      </c>
      <c r="F73" s="33" t="s">
        <v>76</v>
      </c>
      <c r="G73" s="33"/>
      <c r="H73" s="26"/>
      <c r="I73" s="26"/>
      <c r="J73" s="39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  <c r="Z73" s="26"/>
      <c r="AP73" s="81" t="str">
        <f t="shared" si="0"/>
        <v/>
      </c>
      <c r="AQ73" s="22" t="str">
        <f t="shared" si="1"/>
        <v/>
      </c>
    </row>
    <row r="74" spans="1:43" ht="18" customHeight="1">
      <c r="A74" s="26"/>
      <c r="B74" s="26"/>
      <c r="C74" s="26"/>
      <c r="D74" s="26"/>
      <c r="E74" s="38" t="s">
        <v>77</v>
      </c>
      <c r="F74" s="33" t="s">
        <v>78</v>
      </c>
      <c r="G74" s="33"/>
      <c r="H74" s="26"/>
      <c r="I74" s="26"/>
      <c r="J74" s="39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33"/>
      <c r="Y74" s="33"/>
      <c r="Z74" s="26"/>
      <c r="AP74" s="81" t="str">
        <f t="shared" si="0"/>
        <v/>
      </c>
      <c r="AQ74" s="22" t="str">
        <f t="shared" si="1"/>
        <v/>
      </c>
    </row>
    <row r="75" spans="1:43" ht="18" customHeight="1">
      <c r="A75" s="26"/>
      <c r="B75" s="26"/>
      <c r="C75" s="26"/>
      <c r="D75" s="26"/>
      <c r="E75" s="38"/>
      <c r="F75" s="33"/>
      <c r="G75" s="33"/>
      <c r="H75" s="26"/>
      <c r="I75" s="26"/>
      <c r="J75" s="39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3"/>
      <c r="X75" s="33"/>
      <c r="Y75" s="33"/>
      <c r="Z75" s="26"/>
      <c r="AP75" s="81" t="str">
        <f t="shared" si="0"/>
        <v/>
      </c>
      <c r="AQ75" s="22" t="str">
        <f t="shared" si="1"/>
        <v/>
      </c>
    </row>
    <row r="76" spans="1:43" ht="18" customHeight="1">
      <c r="A76" s="26"/>
      <c r="B76" s="26"/>
      <c r="C76" s="26"/>
      <c r="D76" s="26"/>
      <c r="E76" s="38"/>
      <c r="F76" s="33"/>
      <c r="G76" s="33"/>
      <c r="H76" s="26"/>
      <c r="I76" s="26"/>
      <c r="J76" s="39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26"/>
      <c r="AP76" s="81" t="str">
        <f t="shared" si="0"/>
        <v/>
      </c>
      <c r="AQ76" s="22" t="str">
        <f t="shared" si="1"/>
        <v/>
      </c>
    </row>
    <row r="77" spans="1:43" ht="18" customHeight="1">
      <c r="A77" s="26"/>
      <c r="B77" s="26"/>
      <c r="C77" s="26"/>
      <c r="D77" s="33" t="s">
        <v>91</v>
      </c>
      <c r="E77" s="38"/>
      <c r="F77" s="33"/>
      <c r="G77" s="33"/>
      <c r="H77" s="33"/>
      <c r="I77" s="40"/>
      <c r="J77" s="41"/>
      <c r="K77" s="40"/>
      <c r="L77" s="40"/>
      <c r="M77" s="40"/>
      <c r="N77" s="40"/>
      <c r="O77" s="40"/>
      <c r="P77" s="40"/>
      <c r="Q77" s="40"/>
      <c r="R77" s="40"/>
      <c r="S77" s="40"/>
      <c r="T77" s="40"/>
      <c r="U77" s="40"/>
      <c r="V77" s="40"/>
      <c r="W77" s="40"/>
      <c r="X77" s="40"/>
      <c r="Y77" s="40"/>
      <c r="Z77" s="26"/>
      <c r="AP77" s="81" t="str">
        <f t="shared" si="0"/>
        <v/>
      </c>
      <c r="AQ77" s="22" t="str">
        <f t="shared" si="1"/>
        <v/>
      </c>
    </row>
    <row r="78" spans="1:43" ht="18" customHeight="1">
      <c r="A78" s="26"/>
      <c r="B78" s="26"/>
      <c r="C78" s="26"/>
      <c r="D78" s="33"/>
      <c r="E78" s="33"/>
      <c r="F78" s="39"/>
      <c r="G78" s="33"/>
      <c r="H78" s="33"/>
      <c r="I78" s="40"/>
      <c r="J78" s="40"/>
      <c r="K78" s="40"/>
      <c r="L78" s="40"/>
      <c r="M78" s="40"/>
      <c r="N78" s="40"/>
      <c r="O78" s="40"/>
      <c r="P78" s="40"/>
      <c r="Q78" s="40"/>
      <c r="R78" s="40"/>
      <c r="S78" s="40"/>
      <c r="T78" s="40"/>
      <c r="U78" s="40"/>
      <c r="V78" s="40"/>
      <c r="W78" s="40"/>
      <c r="X78" s="40"/>
      <c r="Y78" s="42"/>
      <c r="Z78" s="26"/>
      <c r="AP78" s="81" t="str">
        <f t="shared" si="0"/>
        <v/>
      </c>
      <c r="AQ78" s="22" t="str">
        <f t="shared" si="1"/>
        <v/>
      </c>
    </row>
    <row r="79" spans="1:43" ht="18" customHeight="1">
      <c r="A79" s="26"/>
      <c r="B79" s="26"/>
      <c r="C79" s="26"/>
      <c r="D79" s="33"/>
      <c r="E79" s="33"/>
      <c r="F79" s="39"/>
      <c r="G79" s="33"/>
      <c r="H79" s="33"/>
      <c r="I79" s="40"/>
      <c r="J79" s="40"/>
      <c r="K79" s="40"/>
      <c r="L79" s="40"/>
      <c r="M79" s="40"/>
      <c r="N79" s="40"/>
      <c r="O79" s="40"/>
      <c r="P79" s="40"/>
      <c r="Q79" s="40"/>
      <c r="R79" s="40"/>
      <c r="S79" s="40"/>
      <c r="T79" s="40"/>
      <c r="U79" s="40"/>
      <c r="V79" s="40"/>
      <c r="W79" s="40"/>
      <c r="X79" s="40"/>
      <c r="Y79" s="42"/>
      <c r="Z79" s="26"/>
      <c r="AP79" s="81" t="str">
        <f t="shared" si="0"/>
        <v/>
      </c>
      <c r="AQ79" s="22" t="str">
        <f t="shared" si="1"/>
        <v/>
      </c>
    </row>
    <row r="80" spans="1:43" ht="18" customHeight="1">
      <c r="A80" s="26"/>
      <c r="B80" s="26"/>
      <c r="C80" s="26"/>
      <c r="D80" s="33"/>
      <c r="E80" s="33"/>
      <c r="F80" s="33"/>
      <c r="G80" s="33"/>
      <c r="H80" s="33"/>
      <c r="I80" s="40"/>
      <c r="J80" s="40"/>
      <c r="K80" s="40"/>
      <c r="L80" s="40"/>
      <c r="M80" s="40"/>
      <c r="N80" s="40"/>
      <c r="O80" s="40"/>
      <c r="P80" s="40"/>
      <c r="Q80" s="40"/>
      <c r="R80" s="40"/>
      <c r="S80" s="40"/>
      <c r="T80" s="40"/>
      <c r="U80" s="40"/>
      <c r="V80" s="40"/>
      <c r="W80" s="40"/>
      <c r="X80" s="40"/>
      <c r="Y80" s="42"/>
      <c r="Z80" s="26"/>
      <c r="AP80" s="81" t="str">
        <f t="shared" si="0"/>
        <v/>
      </c>
      <c r="AQ80" s="22" t="str">
        <f t="shared" si="1"/>
        <v/>
      </c>
    </row>
    <row r="81" spans="1:43" ht="18" customHeight="1">
      <c r="A81" s="26"/>
      <c r="B81" s="26"/>
      <c r="C81" s="26"/>
      <c r="D81" s="32"/>
      <c r="E81" s="33"/>
      <c r="F81" s="33"/>
      <c r="G81" s="33"/>
      <c r="H81" s="33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0"/>
      <c r="U81" s="40"/>
      <c r="V81" s="40"/>
      <c r="W81" s="40"/>
      <c r="X81" s="40"/>
      <c r="Y81" s="42"/>
      <c r="Z81" s="26"/>
      <c r="AP81" s="81" t="str">
        <f t="shared" si="0"/>
        <v/>
      </c>
      <c r="AQ81" s="22" t="str">
        <f t="shared" si="1"/>
        <v/>
      </c>
    </row>
    <row r="82" spans="1:43" ht="18" customHeight="1">
      <c r="A82" s="26"/>
      <c r="B82" s="26"/>
      <c r="C82" s="26"/>
      <c r="D82" s="33" t="s">
        <v>80</v>
      </c>
      <c r="E82" s="33"/>
      <c r="F82" s="33"/>
      <c r="G82" s="33"/>
      <c r="H82" s="33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2"/>
      <c r="Z82" s="26"/>
      <c r="AP82" s="81" t="str">
        <f t="shared" si="0"/>
        <v/>
      </c>
      <c r="AQ82" s="22" t="str">
        <f t="shared" si="1"/>
        <v/>
      </c>
    </row>
    <row r="83" spans="1:43" ht="18" customHeight="1">
      <c r="A83" s="26"/>
      <c r="B83" s="26"/>
      <c r="C83" s="26"/>
      <c r="D83" s="33"/>
      <c r="E83" s="33"/>
      <c r="F83" s="33"/>
      <c r="G83" s="33"/>
      <c r="H83" s="33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2"/>
      <c r="Z83" s="26"/>
      <c r="AP83" s="81" t="str">
        <f t="shared" si="0"/>
        <v/>
      </c>
      <c r="AQ83" s="22" t="str">
        <f t="shared" si="1"/>
        <v/>
      </c>
    </row>
    <row r="84" spans="1:43" ht="18" customHeight="1">
      <c r="A84" s="26"/>
      <c r="B84" s="26"/>
      <c r="C84" s="26"/>
      <c r="D84" s="33"/>
      <c r="E84" s="33"/>
      <c r="F84" s="33"/>
      <c r="G84" s="33"/>
      <c r="H84" s="33"/>
      <c r="I84" s="40"/>
      <c r="J84" s="40"/>
      <c r="K84" s="40"/>
      <c r="L84" s="40"/>
      <c r="M84" s="40"/>
      <c r="N84" s="40"/>
      <c r="O84" s="40"/>
      <c r="P84" s="40"/>
      <c r="Q84" s="40"/>
      <c r="R84" s="40"/>
      <c r="S84" s="40"/>
      <c r="T84" s="40"/>
      <c r="U84" s="40"/>
      <c r="V84" s="40"/>
      <c r="W84" s="40"/>
      <c r="X84" s="40"/>
      <c r="Y84" s="42"/>
      <c r="Z84" s="26"/>
      <c r="AP84" s="81" t="str">
        <f t="shared" si="0"/>
        <v/>
      </c>
      <c r="AQ84" s="22" t="str">
        <f t="shared" si="1"/>
        <v/>
      </c>
    </row>
    <row r="85" spans="1:43" ht="18" customHeight="1">
      <c r="A85" s="26"/>
      <c r="B85" s="26"/>
      <c r="C85" s="26"/>
      <c r="D85" s="33"/>
      <c r="E85" s="33"/>
      <c r="F85" s="33"/>
      <c r="G85" s="33"/>
      <c r="H85" s="33"/>
      <c r="I85" s="40"/>
      <c r="J85" s="40"/>
      <c r="K85" s="40"/>
      <c r="L85" s="40"/>
      <c r="M85" s="40"/>
      <c r="N85" s="40"/>
      <c r="O85" s="40"/>
      <c r="P85" s="40"/>
      <c r="Q85" s="40"/>
      <c r="R85" s="40"/>
      <c r="S85" s="40"/>
      <c r="T85" s="40"/>
      <c r="U85" s="40"/>
      <c r="V85" s="40"/>
      <c r="W85" s="40"/>
      <c r="X85" s="40"/>
      <c r="Y85" s="42"/>
      <c r="Z85" s="26"/>
      <c r="AP85" s="81" t="str">
        <f t="shared" si="0"/>
        <v/>
      </c>
      <c r="AQ85" s="22" t="str">
        <f t="shared" si="1"/>
        <v/>
      </c>
    </row>
    <row r="86" spans="1:43" ht="18" customHeight="1">
      <c r="A86" s="26"/>
      <c r="B86" s="26"/>
      <c r="C86" s="26"/>
      <c r="D86" s="33"/>
      <c r="E86" s="33"/>
      <c r="F86" s="33"/>
      <c r="G86" s="33"/>
      <c r="H86" s="33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40"/>
      <c r="Y86" s="42"/>
      <c r="Z86" s="26"/>
      <c r="AP86" s="81" t="str">
        <f t="shared" si="0"/>
        <v/>
      </c>
      <c r="AQ86" s="22" t="str">
        <f t="shared" si="1"/>
        <v/>
      </c>
    </row>
    <row r="87" spans="1:43" ht="18" customHeight="1">
      <c r="A87" s="26"/>
      <c r="B87" s="26"/>
      <c r="C87" s="26"/>
      <c r="D87" s="33" t="s">
        <v>81</v>
      </c>
      <c r="E87" s="33"/>
      <c r="F87" s="33"/>
      <c r="G87" s="33"/>
      <c r="H87" s="33"/>
      <c r="I87" s="33"/>
      <c r="J87" s="33"/>
      <c r="K87" s="33"/>
      <c r="L87" s="33"/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0"/>
      <c r="X87" s="30"/>
      <c r="Y87" s="26"/>
      <c r="Z87" s="26"/>
      <c r="AP87" s="81" t="str">
        <f t="shared" si="0"/>
        <v/>
      </c>
      <c r="AQ87" s="22" t="str">
        <f t="shared" si="1"/>
        <v/>
      </c>
    </row>
    <row r="88" spans="1:43" ht="18" customHeight="1">
      <c r="A88" s="26"/>
      <c r="B88" s="26"/>
      <c r="C88" s="30"/>
      <c r="D88" s="32"/>
      <c r="E88" s="32"/>
      <c r="F88" s="32"/>
      <c r="G88" s="32"/>
      <c r="H88" s="33"/>
      <c r="I88" s="33"/>
      <c r="J88" s="33"/>
      <c r="K88" s="33"/>
      <c r="L88" s="33"/>
      <c r="M88" s="33"/>
      <c r="N88" s="33"/>
      <c r="O88" s="30"/>
      <c r="P88" s="33"/>
      <c r="Q88" s="43"/>
      <c r="R88" s="43"/>
      <c r="S88" s="43"/>
      <c r="T88" s="43"/>
      <c r="U88" s="43"/>
      <c r="V88" s="33"/>
      <c r="W88" s="30"/>
      <c r="X88" s="30"/>
      <c r="Y88" s="26"/>
      <c r="Z88" s="26"/>
      <c r="AP88" s="81" t="str">
        <f t="shared" si="0"/>
        <v/>
      </c>
      <c r="AQ88" s="22" t="str">
        <f t="shared" si="1"/>
        <v/>
      </c>
    </row>
    <row r="89" spans="1:43" ht="18" customHeight="1">
      <c r="A89" s="26"/>
      <c r="B89" s="26"/>
      <c r="C89" s="30"/>
      <c r="D89" s="32"/>
      <c r="E89" s="32"/>
      <c r="F89" s="32"/>
      <c r="G89" s="32"/>
      <c r="H89" s="33"/>
      <c r="I89" s="33"/>
      <c r="J89" s="33"/>
      <c r="K89" s="33"/>
      <c r="L89" s="33"/>
      <c r="M89" s="33"/>
      <c r="N89" s="33"/>
      <c r="O89" s="33"/>
      <c r="P89" s="33"/>
      <c r="Q89" s="33"/>
      <c r="R89" s="33"/>
      <c r="S89" s="33"/>
      <c r="T89" s="35"/>
      <c r="U89" s="33"/>
      <c r="V89" s="33"/>
      <c r="W89" s="30"/>
      <c r="X89" s="30"/>
      <c r="Y89" s="26"/>
      <c r="Z89" s="26"/>
      <c r="AP89" s="81" t="str">
        <f t="shared" si="0"/>
        <v/>
      </c>
      <c r="AQ89" s="22" t="str">
        <f t="shared" si="1"/>
        <v/>
      </c>
    </row>
    <row r="90" spans="1:43" ht="18" customHeight="1">
      <c r="A90" s="26"/>
      <c r="B90" s="26"/>
      <c r="C90" s="30"/>
      <c r="D90" s="30"/>
      <c r="E90" s="30"/>
      <c r="F90" s="30"/>
      <c r="G90" s="30"/>
      <c r="H90" s="26"/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31"/>
      <c r="W90" s="26"/>
      <c r="X90" s="26"/>
      <c r="Y90" s="26"/>
      <c r="Z90" s="26"/>
      <c r="AP90" s="81" t="str">
        <f t="shared" si="0"/>
        <v/>
      </c>
      <c r="AQ90" s="22" t="str">
        <f t="shared" si="1"/>
        <v/>
      </c>
    </row>
    <row r="91" spans="1:43" ht="18" customHeight="1">
      <c r="A91" s="30"/>
      <c r="B91" s="30"/>
      <c r="C91" s="403" t="s">
        <v>82</v>
      </c>
      <c r="D91" s="404" t="s">
        <v>83</v>
      </c>
      <c r="E91" s="404"/>
      <c r="F91" s="404"/>
      <c r="G91" s="405" t="s">
        <v>84</v>
      </c>
      <c r="H91" s="30"/>
      <c r="I91" s="406"/>
      <c r="J91" s="406"/>
      <c r="K91" s="406"/>
      <c r="L91" s="406"/>
      <c r="M91" s="406"/>
      <c r="N91" s="406"/>
      <c r="O91" s="406"/>
      <c r="P91" s="406"/>
      <c r="Q91" s="44"/>
      <c r="R91" s="44"/>
      <c r="S91" s="44"/>
      <c r="T91" s="44"/>
      <c r="U91" s="44"/>
      <c r="V91" s="44"/>
      <c r="W91" s="44"/>
      <c r="X91" s="44"/>
      <c r="Y91" s="103"/>
      <c r="Z91" s="30"/>
      <c r="AP91" s="81" t="str">
        <f t="shared" si="0"/>
        <v/>
      </c>
      <c r="AQ91" s="22" t="str">
        <f t="shared" si="1"/>
        <v/>
      </c>
    </row>
    <row r="92" spans="1:43" ht="18" customHeight="1">
      <c r="A92" s="30"/>
      <c r="B92" s="30"/>
      <c r="C92" s="403"/>
      <c r="D92" s="33" t="s">
        <v>85</v>
      </c>
      <c r="E92" s="33"/>
      <c r="F92" s="33"/>
      <c r="G92" s="405"/>
      <c r="H92" s="30"/>
      <c r="I92" s="406"/>
      <c r="J92" s="406"/>
      <c r="K92" s="406"/>
      <c r="L92" s="406"/>
      <c r="M92" s="406"/>
      <c r="N92" s="406"/>
      <c r="O92" s="406"/>
      <c r="P92" s="406"/>
      <c r="Q92" s="44"/>
      <c r="R92" s="44"/>
      <c r="S92" s="44"/>
      <c r="T92" s="44"/>
      <c r="U92" s="44"/>
      <c r="V92" s="44"/>
      <c r="W92" s="44"/>
      <c r="X92" s="44"/>
      <c r="Y92" s="103"/>
      <c r="Z92" s="30"/>
      <c r="AP92" s="81" t="str">
        <f>IF(AQ92="","",1)</f>
        <v/>
      </c>
      <c r="AQ92" s="81" t="str">
        <f>IF(A53="","",1)</f>
        <v/>
      </c>
    </row>
  </sheetData>
  <sheetProtection algorithmName="SHA-512" hashValue="mw0jYfK3O0C0UJzdBegFdX0AOqeycas27eZ/6SjZ/udtUXPRFJRsU9TEgRdW8+AG0Pc3mAv9ee8nQvQuK9R5MQ==" saltValue="OMltuKQefcRV3Fdoq8+peA==" spinCount="100000" sheet="1" formatCells="0" selectLockedCells="1" selectUnlockedCells="1"/>
  <customSheetViews>
    <customSheetView guid="{86457F82-A62D-4BFE-B50F-60A7B0C8B811}" scale="145" showGridLines="0" zeroValues="0">
      <selection sqref="A1:Z2"/>
      <rowBreaks count="1" manualBreakCount="1">
        <brk id="46" max="25" man="1"/>
      </rowBreaks>
      <pageMargins left="0.70866141732283472" right="0.70866141732283472" top="0.74803149606299213" bottom="0.74803149606299213" header="0.31496062992125984" footer="0.31496062992125984"/>
      <pageSetup paperSize="9" scale="97" orientation="portrait" blackAndWhite="1" r:id="rId1"/>
    </customSheetView>
  </customSheetViews>
  <mergeCells count="47">
    <mergeCell ref="C15:F15"/>
    <mergeCell ref="I12:Z12"/>
    <mergeCell ref="A1:Z2"/>
    <mergeCell ref="R4:Y4"/>
    <mergeCell ref="A6:H6"/>
    <mergeCell ref="C10:F10"/>
    <mergeCell ref="I10:Z10"/>
    <mergeCell ref="C11:F11"/>
    <mergeCell ref="I11:Z11"/>
    <mergeCell ref="C12:F12"/>
    <mergeCell ref="J7:K7"/>
    <mergeCell ref="A7:I7"/>
    <mergeCell ref="C58:F58"/>
    <mergeCell ref="I58:Z58"/>
    <mergeCell ref="A47:Z48"/>
    <mergeCell ref="R50:Y50"/>
    <mergeCell ref="A52:H52"/>
    <mergeCell ref="J53:K53"/>
    <mergeCell ref="A53:I53"/>
    <mergeCell ref="C59:F59"/>
    <mergeCell ref="I59:Z59"/>
    <mergeCell ref="C60:F60"/>
    <mergeCell ref="I60:Z60"/>
    <mergeCell ref="C61:F61"/>
    <mergeCell ref="AB1:AL4"/>
    <mergeCell ref="C56:F56"/>
    <mergeCell ref="I56:Z56"/>
    <mergeCell ref="C57:F57"/>
    <mergeCell ref="I57:Z57"/>
    <mergeCell ref="C16:F16"/>
    <mergeCell ref="I16:O16"/>
    <mergeCell ref="F21:M21"/>
    <mergeCell ref="C45:C46"/>
    <mergeCell ref="D45:F45"/>
    <mergeCell ref="G45:G46"/>
    <mergeCell ref="I45:P46"/>
    <mergeCell ref="C13:F13"/>
    <mergeCell ref="I13:Z13"/>
    <mergeCell ref="C14:F14"/>
    <mergeCell ref="I14:Z14"/>
    <mergeCell ref="C62:F62"/>
    <mergeCell ref="I62:O62"/>
    <mergeCell ref="F67:M67"/>
    <mergeCell ref="C91:C92"/>
    <mergeCell ref="D91:F91"/>
    <mergeCell ref="G91:G92"/>
    <mergeCell ref="I91:P92"/>
  </mergeCells>
  <phoneticPr fontId="2"/>
  <conditionalFormatting sqref="R4:Y4">
    <cfRule type="expression" dxfId="17" priority="29" stopIfTrue="1">
      <formula>_xlfn.ISFORMULA(R4)</formula>
    </cfRule>
  </conditionalFormatting>
  <conditionalFormatting sqref="I10:Z14">
    <cfRule type="expression" dxfId="16" priority="28" stopIfTrue="1">
      <formula>_xlfn.ISFORMULA(I10)</formula>
    </cfRule>
  </conditionalFormatting>
  <conditionalFormatting sqref="A7">
    <cfRule type="expression" dxfId="15" priority="27" stopIfTrue="1">
      <formula>_xlfn.ISFORMULA(A7)</formula>
    </cfRule>
  </conditionalFormatting>
  <conditionalFormatting sqref="I6:J6 J7">
    <cfRule type="expression" dxfId="14" priority="26" stopIfTrue="1">
      <formula>_xlfn.ISFORMULA(I6)</formula>
    </cfRule>
  </conditionalFormatting>
  <conditionalFormatting sqref="I16:O16">
    <cfRule type="expression" dxfId="13" priority="25" stopIfTrue="1">
      <formula>_xlfn.ISFORMULA(I16)</formula>
    </cfRule>
  </conditionalFormatting>
  <conditionalFormatting sqref="F21:M21">
    <cfRule type="expression" dxfId="12" priority="23" stopIfTrue="1">
      <formula>_xlfn.ISFORMULA(F21)</formula>
    </cfRule>
  </conditionalFormatting>
  <conditionalFormatting sqref="P16">
    <cfRule type="expression" dxfId="11" priority="22" stopIfTrue="1">
      <formula>_xlfn.ISFORMULA($P$16)</formula>
    </cfRule>
  </conditionalFormatting>
  <pageMargins left="0.70866141732283472" right="0.70866141732283472" top="0.74803149606299213" bottom="0.74803149606299213" header="0.31496062992125984" footer="0.31496062992125984"/>
  <pageSetup paperSize="9" scale="95" orientation="portrait" blackAndWhite="1" r:id="rId2"/>
  <rowBreaks count="1" manualBreakCount="1">
    <brk id="46" max="25" man="1"/>
  </rowBreaks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D7EC1893-258F-4AC1-92D6-EE828BB138CF}">
            <xm:f>入力シート!$C$16=""</xm:f>
            <x14:dxf>
              <fill>
                <patternFill>
                  <bgColor theme="0" tint="-0.499984740745262"/>
                </patternFill>
              </fill>
            </x14:dxf>
          </x14:cfRule>
          <xm:sqref>AB1:AL4 A54:Z92 A53 L53:Z53 J53</xm:sqref>
        </x14:conditionalFormatting>
        <x14:conditionalFormatting xmlns:xm="http://schemas.microsoft.com/office/excel/2006/main">
          <x14:cfRule type="expression" priority="2" id="{0FE9048A-0D87-49C8-A60D-A298A0B7B9F3}">
            <xm:f>入力シート!$C$16=""</xm:f>
            <x14:dxf>
              <fill>
                <patternFill>
                  <bgColor theme="0" tint="-0.499984740745262"/>
                </patternFill>
              </fill>
            </x14:dxf>
          </x14:cfRule>
          <xm:sqref>A47:Z52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4">
    <tabColor rgb="FFFFFF99"/>
  </sheetPr>
  <dimension ref="A1:AS94"/>
  <sheetViews>
    <sheetView showGridLines="0" showZeros="0" zoomScaleNormal="100" zoomScaleSheetLayoutView="130" workbookViewId="0">
      <selection activeCell="AA95" sqref="A95:XFD145"/>
    </sheetView>
  </sheetViews>
  <sheetFormatPr defaultColWidth="9" defaultRowHeight="13.5"/>
  <cols>
    <col min="1" max="1" width="2.625" style="22" customWidth="1"/>
    <col min="2" max="2" width="3.625" style="22" customWidth="1"/>
    <col min="3" max="3" width="4.25" style="22" customWidth="1"/>
    <col min="4" max="4" width="6.125" style="22" customWidth="1"/>
    <col min="5" max="5" width="4.625" style="22" customWidth="1"/>
    <col min="6" max="6" width="2.125" style="22" customWidth="1"/>
    <col min="7" max="7" width="3.625" style="22" customWidth="1"/>
    <col min="8" max="8" width="2.625" style="22" customWidth="1"/>
    <col min="9" max="9" width="5.375" style="22" customWidth="1"/>
    <col min="10" max="11" width="3.625" style="22" customWidth="1"/>
    <col min="12" max="12" width="3.25" style="22" customWidth="1"/>
    <col min="13" max="13" width="3.625" style="22" customWidth="1"/>
    <col min="14" max="14" width="3.25" style="22" customWidth="1"/>
    <col min="15" max="16" width="3.625" style="22" customWidth="1"/>
    <col min="17" max="17" width="2.625" style="22" customWidth="1"/>
    <col min="18" max="18" width="4.625" style="22" customWidth="1"/>
    <col min="19" max="19" width="2.625" style="22" customWidth="1"/>
    <col min="20" max="20" width="3.625" style="22" customWidth="1"/>
    <col min="21" max="21" width="3.25" style="22" customWidth="1"/>
    <col min="22" max="22" width="3.625" style="22" customWidth="1"/>
    <col min="23" max="23" width="3.25" style="22" customWidth="1"/>
    <col min="24" max="24" width="2.625" style="22" customWidth="1"/>
    <col min="25" max="25" width="3.25" style="22" customWidth="1"/>
    <col min="26" max="26" width="2.625" style="22" customWidth="1"/>
    <col min="27" max="27" width="3.25" style="22" customWidth="1"/>
    <col min="28" max="28" width="10.75" style="22" customWidth="1"/>
    <col min="29" max="29" width="9.875" style="22" customWidth="1"/>
    <col min="30" max="36" width="2.625" style="22" customWidth="1"/>
    <col min="37" max="37" width="9" style="22"/>
    <col min="38" max="41" width="3.75" style="22" customWidth="1"/>
    <col min="42" max="43" width="9" style="22"/>
    <col min="44" max="45" width="3.75" style="22" customWidth="1"/>
    <col min="46" max="16384" width="9" style="22"/>
  </cols>
  <sheetData>
    <row r="1" spans="1:45" ht="13.5" customHeight="1">
      <c r="A1" s="418" t="s">
        <v>55</v>
      </c>
      <c r="B1" s="418"/>
      <c r="C1" s="418"/>
      <c r="D1" s="418"/>
      <c r="E1" s="418"/>
      <c r="F1" s="418"/>
      <c r="G1" s="418"/>
      <c r="H1" s="418"/>
      <c r="I1" s="418"/>
      <c r="J1" s="418"/>
      <c r="K1" s="418"/>
      <c r="L1" s="418"/>
      <c r="M1" s="418"/>
      <c r="N1" s="418"/>
      <c r="O1" s="418"/>
      <c r="P1" s="418"/>
      <c r="Q1" s="418"/>
      <c r="R1" s="418"/>
      <c r="S1" s="418"/>
      <c r="T1" s="418"/>
      <c r="U1" s="418"/>
      <c r="V1" s="418"/>
      <c r="W1" s="418"/>
      <c r="X1" s="418"/>
      <c r="Y1" s="418"/>
      <c r="Z1" s="418"/>
      <c r="AB1" s="407" t="str">
        <f>IF(入力シート!C30="","","宛名違い有り　　              　　　　　　　　　　　　　↓参照")</f>
        <v/>
      </c>
      <c r="AC1" s="407"/>
      <c r="AD1" s="407"/>
      <c r="AE1" s="407"/>
      <c r="AF1" s="407"/>
      <c r="AG1" s="407"/>
      <c r="AH1" s="407"/>
      <c r="AI1" s="407"/>
      <c r="AJ1" s="407"/>
      <c r="AK1" s="407"/>
      <c r="AL1" s="407"/>
      <c r="AP1" s="22">
        <v>1</v>
      </c>
    </row>
    <row r="2" spans="1:45" ht="13.5" customHeight="1">
      <c r="A2" s="418"/>
      <c r="B2" s="418"/>
      <c r="C2" s="418"/>
      <c r="D2" s="418"/>
      <c r="E2" s="418"/>
      <c r="F2" s="418"/>
      <c r="G2" s="418"/>
      <c r="H2" s="418"/>
      <c r="I2" s="418"/>
      <c r="J2" s="418"/>
      <c r="K2" s="418"/>
      <c r="L2" s="418"/>
      <c r="M2" s="418"/>
      <c r="N2" s="418"/>
      <c r="O2" s="418"/>
      <c r="P2" s="418"/>
      <c r="Q2" s="418"/>
      <c r="R2" s="418"/>
      <c r="S2" s="418"/>
      <c r="T2" s="418"/>
      <c r="U2" s="418"/>
      <c r="V2" s="418"/>
      <c r="W2" s="418"/>
      <c r="X2" s="418"/>
      <c r="Y2" s="418"/>
      <c r="Z2" s="418"/>
      <c r="AB2" s="407"/>
      <c r="AC2" s="407"/>
      <c r="AD2" s="407"/>
      <c r="AE2" s="407"/>
      <c r="AF2" s="407"/>
      <c r="AG2" s="407"/>
      <c r="AH2" s="407"/>
      <c r="AI2" s="407"/>
      <c r="AJ2" s="407"/>
      <c r="AK2" s="407"/>
      <c r="AL2" s="407"/>
      <c r="AP2" s="22">
        <v>1</v>
      </c>
    </row>
    <row r="3" spans="1:45" ht="14.25">
      <c r="A3" s="26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B3" s="407"/>
      <c r="AC3" s="407"/>
      <c r="AD3" s="407"/>
      <c r="AE3" s="407"/>
      <c r="AF3" s="407"/>
      <c r="AG3" s="407"/>
      <c r="AH3" s="407"/>
      <c r="AI3" s="407"/>
      <c r="AJ3" s="407"/>
      <c r="AK3" s="407"/>
      <c r="AL3" s="407"/>
      <c r="AP3" s="22">
        <v>1</v>
      </c>
    </row>
    <row r="4" spans="1:45" ht="14.25">
      <c r="A4" s="26" t="s">
        <v>30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 t="s">
        <v>30</v>
      </c>
      <c r="R4" s="424" t="str">
        <f>IF(入力シート!C32="","　　年　　 月　　 日",入力シート!C32)</f>
        <v>　　年　　 月　　 日</v>
      </c>
      <c r="S4" s="424"/>
      <c r="T4" s="424"/>
      <c r="U4" s="424"/>
      <c r="V4" s="424"/>
      <c r="W4" s="424"/>
      <c r="X4" s="424"/>
      <c r="Y4" s="424"/>
      <c r="Z4" s="27"/>
      <c r="AB4" s="407"/>
      <c r="AC4" s="407"/>
      <c r="AD4" s="407"/>
      <c r="AE4" s="407"/>
      <c r="AF4" s="407"/>
      <c r="AG4" s="407"/>
      <c r="AH4" s="407"/>
      <c r="AI4" s="407"/>
      <c r="AJ4" s="407"/>
      <c r="AK4" s="407"/>
      <c r="AL4" s="407"/>
      <c r="AP4" s="22">
        <v>1</v>
      </c>
    </row>
    <row r="5" spans="1:45" ht="14.25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B5" s="178"/>
      <c r="AP5" s="22">
        <v>1</v>
      </c>
    </row>
    <row r="6" spans="1:45" ht="14.25">
      <c r="A6" s="420"/>
      <c r="B6" s="420"/>
      <c r="C6" s="420"/>
      <c r="D6" s="420"/>
      <c r="E6" s="420"/>
      <c r="F6" s="420"/>
      <c r="G6" s="420"/>
      <c r="H6" s="420"/>
      <c r="I6" s="246"/>
      <c r="J6" s="24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B6" s="178"/>
      <c r="AP6" s="22">
        <v>1</v>
      </c>
    </row>
    <row r="7" spans="1:45" ht="14.25">
      <c r="A7" s="427">
        <f>入力シート!C28</f>
        <v>0</v>
      </c>
      <c r="B7" s="427"/>
      <c r="C7" s="427"/>
      <c r="D7" s="427"/>
      <c r="E7" s="427"/>
      <c r="F7" s="427"/>
      <c r="G7" s="427"/>
      <c r="H7" s="427"/>
      <c r="I7" s="427"/>
      <c r="J7" s="426" t="str">
        <f>入力シート!D28</f>
        <v>御中</v>
      </c>
      <c r="K7" s="426"/>
      <c r="L7" s="420"/>
      <c r="M7" s="420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B7" s="178"/>
      <c r="AP7" s="22">
        <v>1</v>
      </c>
    </row>
    <row r="8" spans="1:45" ht="14.25">
      <c r="A8" s="28"/>
      <c r="B8" s="28"/>
      <c r="C8" s="28"/>
      <c r="D8" s="28"/>
      <c r="E8" s="28"/>
      <c r="F8" s="28"/>
      <c r="G8" s="28"/>
      <c r="H8" s="28"/>
      <c r="I8" s="28"/>
      <c r="J8" s="26"/>
      <c r="K8" s="29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P8" s="22">
        <v>1</v>
      </c>
    </row>
    <row r="9" spans="1:45" ht="14.25">
      <c r="A9" s="30"/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31"/>
      <c r="S9" s="26"/>
      <c r="T9" s="26"/>
      <c r="U9" s="26"/>
      <c r="V9" s="26"/>
      <c r="W9" s="26"/>
      <c r="X9" s="26"/>
      <c r="Y9" s="26"/>
      <c r="Z9" s="26"/>
      <c r="AP9" s="22">
        <v>1</v>
      </c>
    </row>
    <row r="10" spans="1:45" ht="18" customHeight="1">
      <c r="A10" s="32"/>
      <c r="B10" s="33"/>
      <c r="C10" s="399" t="s">
        <v>56</v>
      </c>
      <c r="D10" s="399"/>
      <c r="E10" s="399"/>
      <c r="F10" s="399"/>
      <c r="G10" s="33"/>
      <c r="H10" s="34" t="s">
        <v>57</v>
      </c>
      <c r="I10" s="417" t="str">
        <f>入力シート!C27</f>
        <v/>
      </c>
      <c r="J10" s="417"/>
      <c r="K10" s="417"/>
      <c r="L10" s="417"/>
      <c r="M10" s="417"/>
      <c r="N10" s="417"/>
      <c r="O10" s="417"/>
      <c r="P10" s="417"/>
      <c r="Q10" s="417"/>
      <c r="R10" s="417"/>
      <c r="S10" s="417"/>
      <c r="T10" s="417"/>
      <c r="U10" s="417"/>
      <c r="V10" s="417"/>
      <c r="W10" s="417"/>
      <c r="X10" s="417"/>
      <c r="Y10" s="417"/>
      <c r="Z10" s="417"/>
      <c r="AP10" s="22">
        <v>1</v>
      </c>
    </row>
    <row r="11" spans="1:45" ht="18" customHeight="1">
      <c r="A11" s="32"/>
      <c r="B11" s="33"/>
      <c r="C11" s="399" t="s">
        <v>58</v>
      </c>
      <c r="D11" s="399"/>
      <c r="E11" s="399"/>
      <c r="F11" s="399"/>
      <c r="G11" s="33"/>
      <c r="H11" s="34" t="s">
        <v>57</v>
      </c>
      <c r="I11" s="417">
        <f>入力シート!C33</f>
        <v>0</v>
      </c>
      <c r="J11" s="417"/>
      <c r="K11" s="417"/>
      <c r="L11" s="417"/>
      <c r="M11" s="417"/>
      <c r="N11" s="417"/>
      <c r="O11" s="417"/>
      <c r="P11" s="417"/>
      <c r="Q11" s="417"/>
      <c r="R11" s="417"/>
      <c r="S11" s="417"/>
      <c r="T11" s="417"/>
      <c r="U11" s="417"/>
      <c r="V11" s="417"/>
      <c r="W11" s="417"/>
      <c r="X11" s="417"/>
      <c r="Y11" s="417"/>
      <c r="Z11" s="417"/>
      <c r="AP11" s="22">
        <v>1</v>
      </c>
    </row>
    <row r="12" spans="1:45" ht="18" customHeight="1">
      <c r="A12" s="32"/>
      <c r="B12" s="33"/>
      <c r="C12" s="399" t="s">
        <v>59</v>
      </c>
      <c r="D12" s="399"/>
      <c r="E12" s="399"/>
      <c r="F12" s="399"/>
      <c r="G12" s="33"/>
      <c r="H12" s="34" t="s">
        <v>57</v>
      </c>
      <c r="I12" s="417">
        <f>入力シート!C34</f>
        <v>0</v>
      </c>
      <c r="J12" s="417"/>
      <c r="K12" s="417"/>
      <c r="L12" s="417"/>
      <c r="M12" s="417"/>
      <c r="N12" s="417"/>
      <c r="O12" s="417"/>
      <c r="P12" s="417"/>
      <c r="Q12" s="417"/>
      <c r="R12" s="417"/>
      <c r="S12" s="417"/>
      <c r="T12" s="417"/>
      <c r="U12" s="417"/>
      <c r="V12" s="417"/>
      <c r="W12" s="417"/>
      <c r="X12" s="417"/>
      <c r="Y12" s="417"/>
      <c r="Z12" s="417"/>
      <c r="AP12" s="22">
        <v>1</v>
      </c>
    </row>
    <row r="13" spans="1:45" ht="18" customHeight="1">
      <c r="A13" s="32"/>
      <c r="B13" s="33"/>
      <c r="C13" s="399" t="s">
        <v>60</v>
      </c>
      <c r="D13" s="399"/>
      <c r="E13" s="399"/>
      <c r="F13" s="399"/>
      <c r="G13" s="33"/>
      <c r="H13" s="34" t="s">
        <v>57</v>
      </c>
      <c r="I13" s="417">
        <f>入力シート!C35</f>
        <v>0</v>
      </c>
      <c r="J13" s="417"/>
      <c r="K13" s="417"/>
      <c r="L13" s="417"/>
      <c r="M13" s="417"/>
      <c r="N13" s="417"/>
      <c r="O13" s="417"/>
      <c r="P13" s="417"/>
      <c r="Q13" s="417"/>
      <c r="R13" s="417"/>
      <c r="S13" s="417"/>
      <c r="T13" s="417"/>
      <c r="U13" s="417"/>
      <c r="V13" s="417"/>
      <c r="W13" s="417"/>
      <c r="X13" s="417"/>
      <c r="Y13" s="417"/>
      <c r="Z13" s="417"/>
      <c r="AP13" s="22">
        <v>1</v>
      </c>
    </row>
    <row r="14" spans="1:45" ht="18" customHeight="1">
      <c r="A14" s="32"/>
      <c r="B14" s="33"/>
      <c r="C14" s="399" t="s">
        <v>61</v>
      </c>
      <c r="D14" s="400"/>
      <c r="E14" s="400"/>
      <c r="F14" s="400"/>
      <c r="G14" s="33"/>
      <c r="H14" s="34" t="s">
        <v>57</v>
      </c>
      <c r="I14" s="417">
        <f>入力シート!C36</f>
        <v>0</v>
      </c>
      <c r="J14" s="417"/>
      <c r="K14" s="417"/>
      <c r="L14" s="417"/>
      <c r="M14" s="417"/>
      <c r="N14" s="417"/>
      <c r="O14" s="417"/>
      <c r="P14" s="417"/>
      <c r="Q14" s="417"/>
      <c r="R14" s="417"/>
      <c r="S14" s="417"/>
      <c r="T14" s="417"/>
      <c r="U14" s="417"/>
      <c r="V14" s="417"/>
      <c r="W14" s="417"/>
      <c r="X14" s="417"/>
      <c r="Y14" s="417"/>
      <c r="Z14" s="417"/>
      <c r="AP14" s="22">
        <v>1</v>
      </c>
    </row>
    <row r="15" spans="1:45" ht="18" customHeight="1">
      <c r="A15" s="30"/>
      <c r="B15" s="30"/>
      <c r="C15" s="399" t="s">
        <v>62</v>
      </c>
      <c r="D15" s="399"/>
      <c r="E15" s="399"/>
      <c r="F15" s="399"/>
      <c r="G15" s="33"/>
      <c r="H15" s="34" t="s">
        <v>57</v>
      </c>
      <c r="I15" s="411">
        <f>入力シート!C37</f>
        <v>0</v>
      </c>
      <c r="J15" s="411"/>
      <c r="K15" s="411"/>
      <c r="L15" s="411"/>
      <c r="M15" s="411"/>
      <c r="N15" s="411"/>
      <c r="O15" s="411"/>
      <c r="P15" s="132">
        <f>入力シート!C38</f>
        <v>0</v>
      </c>
      <c r="Q15" s="35" t="s">
        <v>63</v>
      </c>
      <c r="R15" s="35"/>
      <c r="S15" s="35"/>
      <c r="T15" s="33"/>
      <c r="U15" s="33"/>
      <c r="V15" s="33"/>
      <c r="W15" s="33"/>
      <c r="X15" s="32"/>
      <c r="Y15" s="32"/>
      <c r="Z15" s="32"/>
      <c r="AB15" s="24"/>
      <c r="AC15" s="428"/>
      <c r="AD15" s="428"/>
      <c r="AE15" s="428"/>
      <c r="AF15" s="428"/>
      <c r="AG15" s="428"/>
      <c r="AH15" s="428"/>
      <c r="AI15" s="428"/>
      <c r="AJ15" s="25"/>
      <c r="AK15" s="23"/>
      <c r="AL15" s="23"/>
      <c r="AM15" s="23"/>
      <c r="AN15" s="23"/>
      <c r="AO15" s="23"/>
      <c r="AP15" s="22">
        <v>1</v>
      </c>
      <c r="AQ15" s="23"/>
      <c r="AR15" s="23"/>
      <c r="AS15" s="23"/>
    </row>
    <row r="16" spans="1:45" ht="18" customHeight="1">
      <c r="A16" s="30"/>
      <c r="B16" s="30"/>
      <c r="C16" s="33"/>
      <c r="D16" s="33"/>
      <c r="E16" s="33"/>
      <c r="F16" s="33"/>
      <c r="G16" s="33"/>
      <c r="H16" s="34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3"/>
      <c r="AO16" s="23"/>
      <c r="AP16" s="22">
        <v>1</v>
      </c>
      <c r="AQ16" s="23"/>
      <c r="AR16" s="23"/>
      <c r="AS16" s="23"/>
    </row>
    <row r="17" spans="1:45" ht="18" customHeight="1">
      <c r="A17" s="37"/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B17" s="102"/>
      <c r="AC17" s="102"/>
      <c r="AD17" s="102"/>
      <c r="AE17" s="102"/>
      <c r="AF17" s="102"/>
      <c r="AG17" s="102"/>
      <c r="AH17" s="102"/>
      <c r="AI17" s="102"/>
      <c r="AJ17" s="102"/>
      <c r="AK17" s="102"/>
      <c r="AL17" s="102"/>
      <c r="AM17" s="102"/>
      <c r="AN17" s="102"/>
      <c r="AO17" s="102"/>
      <c r="AP17" s="22">
        <v>1</v>
      </c>
      <c r="AQ17" s="102"/>
      <c r="AR17" s="102"/>
      <c r="AS17" s="102"/>
    </row>
    <row r="18" spans="1:45" ht="18" customHeight="1">
      <c r="A18" s="30"/>
      <c r="B18" s="30"/>
      <c r="C18" s="26" t="s">
        <v>64</v>
      </c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P18" s="22">
        <v>1</v>
      </c>
    </row>
    <row r="19" spans="1:45" ht="18" customHeight="1">
      <c r="A19" s="30"/>
      <c r="B19" s="30"/>
      <c r="C19" s="26" t="s">
        <v>65</v>
      </c>
      <c r="D19" s="33"/>
      <c r="E19" s="33"/>
      <c r="F19" s="33"/>
      <c r="G19" s="33"/>
      <c r="H19" s="33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P19" s="22">
        <v>1</v>
      </c>
    </row>
    <row r="20" spans="1:45" ht="18" customHeight="1">
      <c r="A20" s="26"/>
      <c r="B20" s="26"/>
      <c r="C20" s="31" t="s">
        <v>66</v>
      </c>
      <c r="D20" s="31"/>
      <c r="E20" s="31"/>
      <c r="F20" s="412">
        <f>入力シート!C29</f>
        <v>0</v>
      </c>
      <c r="G20" s="412"/>
      <c r="H20" s="412"/>
      <c r="I20" s="412"/>
      <c r="J20" s="412"/>
      <c r="K20" s="412"/>
      <c r="L20" s="412"/>
      <c r="M20" s="412"/>
      <c r="N20" s="26" t="s">
        <v>67</v>
      </c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P20" s="22">
        <v>1</v>
      </c>
    </row>
    <row r="21" spans="1:45" ht="18" customHeight="1">
      <c r="A21" s="26"/>
      <c r="B21" s="26"/>
      <c r="C21" s="26" t="s">
        <v>68</v>
      </c>
      <c r="D21" s="33"/>
      <c r="E21" s="33"/>
      <c r="F21" s="33"/>
      <c r="G21" s="33"/>
      <c r="H21" s="33"/>
      <c r="I21" s="26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6"/>
      <c r="W21" s="26"/>
      <c r="X21" s="26"/>
      <c r="Y21" s="26"/>
      <c r="Z21" s="26"/>
      <c r="AP21" s="22">
        <v>1</v>
      </c>
    </row>
    <row r="22" spans="1:45" ht="9" customHeight="1">
      <c r="A22" s="26"/>
      <c r="B22" s="26"/>
      <c r="C22" s="26"/>
      <c r="D22" s="33"/>
      <c r="E22" s="33"/>
      <c r="F22" s="33"/>
      <c r="G22" s="33"/>
      <c r="H22" s="33"/>
      <c r="I22" s="26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6"/>
      <c r="W22" s="26"/>
      <c r="X22" s="26"/>
      <c r="Y22" s="26"/>
      <c r="Z22" s="26"/>
      <c r="AP22" s="22">
        <v>1</v>
      </c>
    </row>
    <row r="23" spans="1:45" ht="18" customHeight="1">
      <c r="A23" s="26"/>
      <c r="B23" s="26"/>
      <c r="C23" s="26"/>
      <c r="D23" s="33"/>
      <c r="E23" s="38" t="s">
        <v>69</v>
      </c>
      <c r="F23" s="33" t="s">
        <v>70</v>
      </c>
      <c r="G23" s="33"/>
      <c r="H23" s="33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P23" s="22">
        <v>1</v>
      </c>
    </row>
    <row r="24" spans="1:45" ht="18" customHeight="1">
      <c r="A24" s="26"/>
      <c r="B24" s="26"/>
      <c r="C24" s="26"/>
      <c r="D24" s="33"/>
      <c r="E24" s="38" t="s">
        <v>71</v>
      </c>
      <c r="F24" s="33" t="s">
        <v>72</v>
      </c>
      <c r="G24" s="33"/>
      <c r="H24" s="33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P24" s="22">
        <v>1</v>
      </c>
    </row>
    <row r="25" spans="1:45" ht="18" customHeight="1">
      <c r="A25" s="26"/>
      <c r="B25" s="26"/>
      <c r="C25" s="26"/>
      <c r="D25" s="33"/>
      <c r="E25" s="38" t="s">
        <v>73</v>
      </c>
      <c r="F25" s="33" t="s">
        <v>74</v>
      </c>
      <c r="G25" s="33"/>
      <c r="H25" s="33"/>
      <c r="I25" s="26"/>
      <c r="J25" s="39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26"/>
      <c r="AP25" s="22">
        <v>1</v>
      </c>
    </row>
    <row r="26" spans="1:45" ht="18" customHeight="1">
      <c r="A26" s="26"/>
      <c r="B26" s="26"/>
      <c r="C26" s="26"/>
      <c r="D26" s="26"/>
      <c r="E26" s="38" t="s">
        <v>75</v>
      </c>
      <c r="F26" s="33" t="s">
        <v>76</v>
      </c>
      <c r="G26" s="33"/>
      <c r="H26" s="26"/>
      <c r="I26" s="26"/>
      <c r="J26" s="39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26"/>
      <c r="AP26" s="22">
        <v>1</v>
      </c>
    </row>
    <row r="27" spans="1:45" ht="18" customHeight="1">
      <c r="A27" s="26"/>
      <c r="B27" s="26"/>
      <c r="C27" s="26"/>
      <c r="D27" s="26"/>
      <c r="E27" s="38" t="s">
        <v>77</v>
      </c>
      <c r="F27" s="33" t="s">
        <v>78</v>
      </c>
      <c r="G27" s="33"/>
      <c r="H27" s="26"/>
      <c r="I27" s="26"/>
      <c r="J27" s="39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26"/>
      <c r="AP27" s="22">
        <v>1</v>
      </c>
    </row>
    <row r="28" spans="1:45" ht="18" customHeight="1">
      <c r="A28" s="26"/>
      <c r="B28" s="26"/>
      <c r="C28" s="26"/>
      <c r="D28" s="30"/>
      <c r="E28" s="38"/>
      <c r="F28" s="33"/>
      <c r="G28" s="33"/>
      <c r="H28" s="26"/>
      <c r="I28" s="26"/>
      <c r="J28" s="39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26"/>
      <c r="AP28" s="22">
        <v>1</v>
      </c>
    </row>
    <row r="29" spans="1:45" ht="18" customHeight="1">
      <c r="A29" s="26"/>
      <c r="B29" s="26"/>
      <c r="C29" s="26"/>
      <c r="D29" s="26"/>
      <c r="E29" s="38"/>
      <c r="F29" s="33"/>
      <c r="G29" s="33"/>
      <c r="H29" s="26"/>
      <c r="I29" s="26"/>
      <c r="J29" s="39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26"/>
      <c r="AP29" s="22">
        <v>1</v>
      </c>
    </row>
    <row r="30" spans="1:45" ht="18" customHeight="1">
      <c r="A30" s="26"/>
      <c r="B30" s="26"/>
      <c r="C30" s="26"/>
      <c r="D30" s="33" t="s">
        <v>79</v>
      </c>
      <c r="E30" s="38"/>
      <c r="F30" s="33"/>
      <c r="G30" s="33"/>
      <c r="H30" s="33"/>
      <c r="I30" s="40"/>
      <c r="J30" s="41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26"/>
      <c r="AP30" s="22">
        <v>1</v>
      </c>
    </row>
    <row r="31" spans="1:45" ht="18" customHeight="1">
      <c r="A31" s="26"/>
      <c r="B31" s="26"/>
      <c r="C31" s="26"/>
      <c r="D31" s="33"/>
      <c r="E31" s="33"/>
      <c r="F31" s="39"/>
      <c r="G31" s="33"/>
      <c r="H31" s="33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2"/>
      <c r="Z31" s="26"/>
      <c r="AP31" s="22">
        <v>1</v>
      </c>
    </row>
    <row r="32" spans="1:45" ht="18" customHeight="1">
      <c r="A32" s="26"/>
      <c r="B32" s="26"/>
      <c r="C32" s="26"/>
      <c r="D32" s="33"/>
      <c r="E32" s="33"/>
      <c r="F32" s="39"/>
      <c r="G32" s="33"/>
      <c r="H32" s="33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2"/>
      <c r="Z32" s="26"/>
      <c r="AP32" s="22">
        <v>1</v>
      </c>
    </row>
    <row r="33" spans="1:43" ht="18" customHeight="1">
      <c r="A33" s="26"/>
      <c r="B33" s="26"/>
      <c r="C33" s="26"/>
      <c r="D33" s="33"/>
      <c r="E33" s="33"/>
      <c r="F33" s="39"/>
      <c r="G33" s="33"/>
      <c r="H33" s="33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2"/>
      <c r="Z33" s="26"/>
      <c r="AP33" s="22">
        <v>1</v>
      </c>
    </row>
    <row r="34" spans="1:43" ht="18" customHeight="1">
      <c r="A34" s="26"/>
      <c r="B34" s="26"/>
      <c r="C34" s="26"/>
      <c r="D34" s="33"/>
      <c r="E34" s="33"/>
      <c r="F34" s="33"/>
      <c r="G34" s="33"/>
      <c r="H34" s="33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2"/>
      <c r="Z34" s="26"/>
      <c r="AP34" s="22">
        <v>1</v>
      </c>
    </row>
    <row r="35" spans="1:43" ht="18" customHeight="1">
      <c r="A35" s="26"/>
      <c r="B35" s="26"/>
      <c r="C35" s="26"/>
      <c r="D35" s="33"/>
      <c r="E35" s="33"/>
      <c r="F35" s="33"/>
      <c r="G35" s="33"/>
      <c r="H35" s="33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2"/>
      <c r="Z35" s="26"/>
      <c r="AP35" s="22">
        <v>1</v>
      </c>
    </row>
    <row r="36" spans="1:43" ht="18" customHeight="1">
      <c r="A36" s="26"/>
      <c r="B36" s="26"/>
      <c r="C36" s="26"/>
      <c r="D36" s="33" t="s">
        <v>80</v>
      </c>
      <c r="E36" s="33"/>
      <c r="F36" s="33"/>
      <c r="G36" s="33"/>
      <c r="H36" s="33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2"/>
      <c r="Z36" s="26"/>
      <c r="AP36" s="22">
        <v>1</v>
      </c>
    </row>
    <row r="37" spans="1:43" ht="18" customHeight="1">
      <c r="A37" s="26"/>
      <c r="B37" s="26"/>
      <c r="C37" s="26"/>
      <c r="D37" s="33"/>
      <c r="E37" s="33"/>
      <c r="F37" s="33"/>
      <c r="G37" s="33"/>
      <c r="H37" s="33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2"/>
      <c r="Z37" s="26"/>
      <c r="AP37" s="22">
        <v>1</v>
      </c>
    </row>
    <row r="38" spans="1:43" ht="18" customHeight="1">
      <c r="A38" s="26"/>
      <c r="B38" s="26"/>
      <c r="C38" s="26"/>
      <c r="D38" s="33"/>
      <c r="E38" s="33"/>
      <c r="F38" s="33"/>
      <c r="G38" s="33"/>
      <c r="H38" s="33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2"/>
      <c r="Z38" s="26"/>
      <c r="AP38" s="22">
        <v>1</v>
      </c>
    </row>
    <row r="39" spans="1:43" ht="18" customHeight="1">
      <c r="A39" s="26"/>
      <c r="B39" s="26"/>
      <c r="C39" s="26"/>
      <c r="D39" s="33"/>
      <c r="E39" s="33"/>
      <c r="F39" s="33"/>
      <c r="G39" s="33"/>
      <c r="H39" s="33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2"/>
      <c r="Z39" s="26"/>
      <c r="AP39" s="22">
        <v>1</v>
      </c>
    </row>
    <row r="40" spans="1:43" ht="18" customHeight="1">
      <c r="A40" s="26"/>
      <c r="B40" s="26"/>
      <c r="C40" s="26"/>
      <c r="D40" s="33"/>
      <c r="E40" s="33"/>
      <c r="F40" s="33"/>
      <c r="G40" s="33"/>
      <c r="H40" s="33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2"/>
      <c r="Z40" s="26"/>
      <c r="AP40" s="22">
        <v>1</v>
      </c>
    </row>
    <row r="41" spans="1:43" ht="18" customHeight="1">
      <c r="A41" s="26"/>
      <c r="B41" s="26"/>
      <c r="C41" s="26"/>
      <c r="D41" s="33"/>
      <c r="E41" s="33"/>
      <c r="F41" s="33"/>
      <c r="G41" s="33"/>
      <c r="H41" s="33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2"/>
      <c r="Z41" s="26"/>
      <c r="AP41" s="22">
        <v>1</v>
      </c>
    </row>
    <row r="42" spans="1:43" ht="18" customHeight="1">
      <c r="A42" s="26"/>
      <c r="B42" s="26"/>
      <c r="C42" s="26"/>
      <c r="D42" s="33" t="s">
        <v>81</v>
      </c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0"/>
      <c r="X42" s="30"/>
      <c r="Y42" s="26"/>
      <c r="Z42" s="26"/>
      <c r="AP42" s="22">
        <v>1</v>
      </c>
    </row>
    <row r="43" spans="1:43" ht="20.25" customHeight="1">
      <c r="A43" s="26"/>
      <c r="B43" s="26"/>
      <c r="C43" s="30"/>
      <c r="D43" s="32"/>
      <c r="E43" s="32"/>
      <c r="F43" s="32"/>
      <c r="G43" s="32"/>
      <c r="H43" s="33"/>
      <c r="I43" s="33"/>
      <c r="J43" s="33"/>
      <c r="K43" s="33"/>
      <c r="L43" s="33"/>
      <c r="M43" s="33"/>
      <c r="N43" s="33"/>
      <c r="O43" s="30"/>
      <c r="P43" s="33"/>
      <c r="Q43" s="43"/>
      <c r="R43" s="43"/>
      <c r="S43" s="43"/>
      <c r="T43" s="43"/>
      <c r="U43" s="43"/>
      <c r="V43" s="33"/>
      <c r="W43" s="30"/>
      <c r="X43" s="30"/>
      <c r="Y43" s="26"/>
      <c r="Z43" s="26"/>
      <c r="AP43" s="22">
        <v>1</v>
      </c>
    </row>
    <row r="44" spans="1:43" ht="18" customHeight="1">
      <c r="A44" s="26"/>
      <c r="B44" s="26"/>
      <c r="C44" s="30"/>
      <c r="D44" s="32"/>
      <c r="E44" s="32"/>
      <c r="F44" s="32"/>
      <c r="G44" s="32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5"/>
      <c r="U44" s="33"/>
      <c r="V44" s="33"/>
      <c r="W44" s="30"/>
      <c r="X44" s="30"/>
      <c r="Y44" s="26"/>
      <c r="Z44" s="26"/>
      <c r="AP44" s="22">
        <v>1</v>
      </c>
    </row>
    <row r="45" spans="1:43" ht="18" customHeight="1">
      <c r="A45" s="26"/>
      <c r="B45" s="26"/>
      <c r="C45" s="30"/>
      <c r="D45" s="30"/>
      <c r="E45" s="30"/>
      <c r="F45" s="30"/>
      <c r="G45" s="30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31"/>
      <c r="W45" s="26"/>
      <c r="X45" s="26"/>
      <c r="Y45" s="26"/>
      <c r="Z45" s="26"/>
      <c r="AP45" s="24">
        <v>1</v>
      </c>
      <c r="AQ45" s="24"/>
    </row>
    <row r="46" spans="1:43" ht="18" customHeight="1">
      <c r="A46" s="30"/>
      <c r="B46" s="30"/>
      <c r="C46" s="403" t="s">
        <v>82</v>
      </c>
      <c r="D46" s="404" t="s">
        <v>83</v>
      </c>
      <c r="E46" s="404"/>
      <c r="F46" s="404"/>
      <c r="G46" s="405" t="s">
        <v>84</v>
      </c>
      <c r="H46" s="30"/>
      <c r="I46" s="406"/>
      <c r="J46" s="406"/>
      <c r="K46" s="406"/>
      <c r="L46" s="406"/>
      <c r="M46" s="406"/>
      <c r="N46" s="406"/>
      <c r="O46" s="406"/>
      <c r="P46" s="406"/>
      <c r="Q46" s="44"/>
      <c r="R46" s="44"/>
      <c r="S46" s="44"/>
      <c r="T46" s="44"/>
      <c r="U46" s="44"/>
      <c r="V46" s="44"/>
      <c r="W46" s="44"/>
      <c r="X46" s="44"/>
      <c r="Y46" s="103"/>
      <c r="Z46" s="30"/>
      <c r="AP46" s="24">
        <v>1</v>
      </c>
      <c r="AQ46" s="24"/>
    </row>
    <row r="47" spans="1:43" ht="18" customHeight="1">
      <c r="A47" s="30"/>
      <c r="B47" s="30"/>
      <c r="C47" s="403"/>
      <c r="D47" s="33" t="s">
        <v>85</v>
      </c>
      <c r="E47" s="33"/>
      <c r="F47" s="33"/>
      <c r="G47" s="405"/>
      <c r="H47" s="30"/>
      <c r="I47" s="406"/>
      <c r="J47" s="406"/>
      <c r="K47" s="406"/>
      <c r="L47" s="406"/>
      <c r="M47" s="406"/>
      <c r="N47" s="406"/>
      <c r="O47" s="406"/>
      <c r="P47" s="406"/>
      <c r="Q47" s="44"/>
      <c r="R47" s="44"/>
      <c r="S47" s="44"/>
      <c r="T47" s="44"/>
      <c r="U47" s="44"/>
      <c r="V47" s="44"/>
      <c r="W47" s="44"/>
      <c r="X47" s="44"/>
      <c r="Y47" s="103"/>
      <c r="Z47" s="30"/>
      <c r="AP47" s="24">
        <v>1</v>
      </c>
    </row>
    <row r="48" spans="1:43" ht="13.5" customHeight="1">
      <c r="A48" s="418" t="s">
        <v>55</v>
      </c>
      <c r="B48" s="418"/>
      <c r="C48" s="418"/>
      <c r="D48" s="418"/>
      <c r="E48" s="418"/>
      <c r="F48" s="418"/>
      <c r="G48" s="418"/>
      <c r="H48" s="418"/>
      <c r="I48" s="418"/>
      <c r="J48" s="418"/>
      <c r="K48" s="418"/>
      <c r="L48" s="418"/>
      <c r="M48" s="418"/>
      <c r="N48" s="418"/>
      <c r="O48" s="418"/>
      <c r="P48" s="418"/>
      <c r="Q48" s="418"/>
      <c r="R48" s="418"/>
      <c r="S48" s="418"/>
      <c r="T48" s="418"/>
      <c r="U48" s="418"/>
      <c r="V48" s="418"/>
      <c r="W48" s="418"/>
      <c r="X48" s="418"/>
      <c r="Y48" s="418"/>
      <c r="Z48" s="418"/>
      <c r="AB48" s="179"/>
      <c r="AC48" s="179"/>
      <c r="AD48" s="179"/>
      <c r="AE48" s="179"/>
      <c r="AF48" s="179"/>
      <c r="AG48" s="179"/>
      <c r="AH48" s="179"/>
      <c r="AI48" s="179"/>
      <c r="AJ48" s="179"/>
      <c r="AK48" s="179"/>
      <c r="AL48" s="179"/>
      <c r="AP48" s="81" t="str">
        <f t="shared" ref="AP48:AP94" si="0">IF(AQ48="","",1)</f>
        <v/>
      </c>
      <c r="AQ48" s="22" t="str">
        <f>$AQ$94</f>
        <v/>
      </c>
    </row>
    <row r="49" spans="1:45" ht="13.5" customHeight="1">
      <c r="A49" s="418"/>
      <c r="B49" s="418"/>
      <c r="C49" s="418"/>
      <c r="D49" s="418"/>
      <c r="E49" s="418"/>
      <c r="F49" s="418"/>
      <c r="G49" s="418"/>
      <c r="H49" s="418"/>
      <c r="I49" s="418"/>
      <c r="J49" s="418"/>
      <c r="K49" s="418"/>
      <c r="L49" s="418"/>
      <c r="M49" s="418"/>
      <c r="N49" s="418"/>
      <c r="O49" s="418"/>
      <c r="P49" s="418"/>
      <c r="Q49" s="418"/>
      <c r="R49" s="418"/>
      <c r="S49" s="418"/>
      <c r="T49" s="418"/>
      <c r="U49" s="418"/>
      <c r="V49" s="418"/>
      <c r="W49" s="418"/>
      <c r="X49" s="418"/>
      <c r="Y49" s="418"/>
      <c r="Z49" s="418"/>
      <c r="AB49" s="179"/>
      <c r="AC49" s="179"/>
      <c r="AD49" s="179"/>
      <c r="AE49" s="179"/>
      <c r="AF49" s="179"/>
      <c r="AG49" s="179"/>
      <c r="AH49" s="179"/>
      <c r="AI49" s="179"/>
      <c r="AJ49" s="179"/>
      <c r="AK49" s="179"/>
      <c r="AL49" s="179"/>
      <c r="AP49" s="81" t="str">
        <f t="shared" si="0"/>
        <v/>
      </c>
      <c r="AQ49" s="22" t="str">
        <f t="shared" ref="AQ49:AQ93" si="1">$AQ$94</f>
        <v/>
      </c>
    </row>
    <row r="50" spans="1:45" ht="14.25" customHeight="1">
      <c r="A50" s="26"/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  <c r="AB50" s="179"/>
      <c r="AC50" s="179"/>
      <c r="AD50" s="179"/>
      <c r="AE50" s="179"/>
      <c r="AF50" s="179"/>
      <c r="AG50" s="179"/>
      <c r="AH50" s="179"/>
      <c r="AI50" s="179"/>
      <c r="AJ50" s="179"/>
      <c r="AK50" s="179"/>
      <c r="AL50" s="179"/>
      <c r="AP50" s="81" t="str">
        <f t="shared" si="0"/>
        <v/>
      </c>
      <c r="AQ50" s="22" t="str">
        <f t="shared" si="1"/>
        <v/>
      </c>
    </row>
    <row r="51" spans="1:45" ht="14.25" customHeight="1">
      <c r="A51" s="26" t="s">
        <v>30</v>
      </c>
      <c r="B51" s="26"/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 t="s">
        <v>30</v>
      </c>
      <c r="R51" s="419" t="str">
        <f>IF(入力シート!C32="","　　年　　 月　　 日",入力シート!C32)</f>
        <v>　　年　　 月　　 日</v>
      </c>
      <c r="S51" s="419"/>
      <c r="T51" s="419"/>
      <c r="U51" s="419"/>
      <c r="V51" s="419"/>
      <c r="W51" s="419"/>
      <c r="X51" s="419"/>
      <c r="Y51" s="419"/>
      <c r="Z51" s="27"/>
      <c r="AB51" s="179"/>
      <c r="AC51" s="179"/>
      <c r="AD51" s="179"/>
      <c r="AE51" s="179"/>
      <c r="AF51" s="179"/>
      <c r="AG51" s="179"/>
      <c r="AH51" s="179"/>
      <c r="AI51" s="179"/>
      <c r="AJ51" s="179"/>
      <c r="AK51" s="179"/>
      <c r="AL51" s="179"/>
      <c r="AP51" s="81" t="str">
        <f t="shared" si="0"/>
        <v/>
      </c>
      <c r="AQ51" s="22" t="str">
        <f t="shared" si="1"/>
        <v/>
      </c>
    </row>
    <row r="52" spans="1:45" ht="14.25">
      <c r="A52" s="26"/>
      <c r="B52" s="26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B52" s="178"/>
      <c r="AP52" s="81" t="str">
        <f t="shared" si="0"/>
        <v/>
      </c>
      <c r="AQ52" s="22" t="str">
        <f t="shared" si="1"/>
        <v/>
      </c>
    </row>
    <row r="53" spans="1:45" ht="14.25">
      <c r="A53" s="420"/>
      <c r="B53" s="420"/>
      <c r="C53" s="420"/>
      <c r="D53" s="420"/>
      <c r="E53" s="420"/>
      <c r="F53" s="420"/>
      <c r="G53" s="420"/>
      <c r="H53" s="420"/>
      <c r="I53" s="247"/>
      <c r="J53" s="247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B53" s="178"/>
      <c r="AP53" s="81" t="str">
        <f t="shared" si="0"/>
        <v/>
      </c>
      <c r="AQ53" s="22" t="str">
        <f t="shared" si="1"/>
        <v/>
      </c>
    </row>
    <row r="54" spans="1:45" ht="14.25">
      <c r="A54" s="422" t="str">
        <f>入力シート!C30&amp;""</f>
        <v/>
      </c>
      <c r="B54" s="422"/>
      <c r="C54" s="422"/>
      <c r="D54" s="422"/>
      <c r="E54" s="422"/>
      <c r="F54" s="422"/>
      <c r="G54" s="422"/>
      <c r="H54" s="422"/>
      <c r="I54" s="422"/>
      <c r="J54" s="421" t="str">
        <f>入力シート!D30</f>
        <v>御中</v>
      </c>
      <c r="K54" s="421"/>
      <c r="L54" s="420"/>
      <c r="M54" s="420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  <c r="AB54" s="178"/>
      <c r="AP54" s="81" t="str">
        <f t="shared" si="0"/>
        <v/>
      </c>
      <c r="AQ54" s="22" t="str">
        <f t="shared" si="1"/>
        <v/>
      </c>
    </row>
    <row r="55" spans="1:45" ht="14.25">
      <c r="A55" s="28"/>
      <c r="B55" s="28"/>
      <c r="C55" s="28"/>
      <c r="D55" s="28"/>
      <c r="E55" s="28"/>
      <c r="F55" s="28"/>
      <c r="G55" s="28"/>
      <c r="H55" s="28"/>
      <c r="I55" s="28"/>
      <c r="J55" s="26"/>
      <c r="K55" s="29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/>
      <c r="AP55" s="81" t="str">
        <f t="shared" si="0"/>
        <v/>
      </c>
      <c r="AQ55" s="22" t="str">
        <f t="shared" si="1"/>
        <v/>
      </c>
    </row>
    <row r="56" spans="1:45" ht="14.25">
      <c r="A56" s="30"/>
      <c r="B56" s="26"/>
      <c r="C56" s="26"/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31"/>
      <c r="S56" s="26"/>
      <c r="T56" s="26"/>
      <c r="U56" s="26"/>
      <c r="V56" s="26"/>
      <c r="W56" s="26"/>
      <c r="X56" s="26"/>
      <c r="Y56" s="26"/>
      <c r="Z56" s="26"/>
      <c r="AP56" s="81" t="str">
        <f t="shared" si="0"/>
        <v/>
      </c>
      <c r="AQ56" s="22" t="str">
        <f t="shared" si="1"/>
        <v/>
      </c>
    </row>
    <row r="57" spans="1:45" ht="18" customHeight="1">
      <c r="A57" s="32"/>
      <c r="B57" s="33"/>
      <c r="C57" s="399" t="s">
        <v>56</v>
      </c>
      <c r="D57" s="399"/>
      <c r="E57" s="399"/>
      <c r="F57" s="399"/>
      <c r="G57" s="33"/>
      <c r="H57" s="34" t="s">
        <v>57</v>
      </c>
      <c r="I57" s="408" t="str">
        <f>入力シート!C27</f>
        <v/>
      </c>
      <c r="J57" s="408"/>
      <c r="K57" s="408"/>
      <c r="L57" s="408"/>
      <c r="M57" s="408"/>
      <c r="N57" s="408"/>
      <c r="O57" s="408"/>
      <c r="P57" s="408"/>
      <c r="Q57" s="408"/>
      <c r="R57" s="408"/>
      <c r="S57" s="408"/>
      <c r="T57" s="408"/>
      <c r="U57" s="408"/>
      <c r="V57" s="408"/>
      <c r="W57" s="408"/>
      <c r="X57" s="408"/>
      <c r="Y57" s="408"/>
      <c r="Z57" s="408"/>
      <c r="AP57" s="81" t="str">
        <f t="shared" si="0"/>
        <v/>
      </c>
      <c r="AQ57" s="22" t="str">
        <f t="shared" si="1"/>
        <v/>
      </c>
    </row>
    <row r="58" spans="1:45" ht="18" customHeight="1">
      <c r="A58" s="32"/>
      <c r="B58" s="33"/>
      <c r="C58" s="399" t="s">
        <v>58</v>
      </c>
      <c r="D58" s="399"/>
      <c r="E58" s="399"/>
      <c r="F58" s="399"/>
      <c r="G58" s="33"/>
      <c r="H58" s="34" t="s">
        <v>57</v>
      </c>
      <c r="I58" s="408">
        <f>入力シート!C33</f>
        <v>0</v>
      </c>
      <c r="J58" s="408"/>
      <c r="K58" s="408"/>
      <c r="L58" s="408"/>
      <c r="M58" s="408"/>
      <c r="N58" s="408"/>
      <c r="O58" s="408"/>
      <c r="P58" s="408"/>
      <c r="Q58" s="408"/>
      <c r="R58" s="408"/>
      <c r="S58" s="408"/>
      <c r="T58" s="408"/>
      <c r="U58" s="408"/>
      <c r="V58" s="408"/>
      <c r="W58" s="408"/>
      <c r="X58" s="408"/>
      <c r="Y58" s="408"/>
      <c r="Z58" s="408"/>
      <c r="AP58" s="81" t="str">
        <f t="shared" si="0"/>
        <v/>
      </c>
      <c r="AQ58" s="22" t="str">
        <f t="shared" si="1"/>
        <v/>
      </c>
    </row>
    <row r="59" spans="1:45" ht="18" customHeight="1">
      <c r="A59" s="32"/>
      <c r="B59" s="33"/>
      <c r="C59" s="399" t="s">
        <v>59</v>
      </c>
      <c r="D59" s="399"/>
      <c r="E59" s="399"/>
      <c r="F59" s="399"/>
      <c r="G59" s="33"/>
      <c r="H59" s="34" t="s">
        <v>57</v>
      </c>
      <c r="I59" s="408">
        <f>入力シート!C34</f>
        <v>0</v>
      </c>
      <c r="J59" s="408"/>
      <c r="K59" s="408"/>
      <c r="L59" s="408"/>
      <c r="M59" s="408"/>
      <c r="N59" s="408"/>
      <c r="O59" s="408"/>
      <c r="P59" s="408"/>
      <c r="Q59" s="408"/>
      <c r="R59" s="408"/>
      <c r="S59" s="408"/>
      <c r="T59" s="408"/>
      <c r="U59" s="408"/>
      <c r="V59" s="408"/>
      <c r="W59" s="408"/>
      <c r="X59" s="408"/>
      <c r="Y59" s="408"/>
      <c r="Z59" s="408"/>
      <c r="AP59" s="81" t="str">
        <f t="shared" si="0"/>
        <v/>
      </c>
      <c r="AQ59" s="22" t="str">
        <f t="shared" si="1"/>
        <v/>
      </c>
    </row>
    <row r="60" spans="1:45" ht="18" customHeight="1">
      <c r="A60" s="32"/>
      <c r="B60" s="33"/>
      <c r="C60" s="399" t="s">
        <v>60</v>
      </c>
      <c r="D60" s="399"/>
      <c r="E60" s="399"/>
      <c r="F60" s="399"/>
      <c r="G60" s="33"/>
      <c r="H60" s="34" t="s">
        <v>57</v>
      </c>
      <c r="I60" s="408">
        <f>入力シート!C35</f>
        <v>0</v>
      </c>
      <c r="J60" s="408"/>
      <c r="K60" s="408"/>
      <c r="L60" s="408"/>
      <c r="M60" s="408"/>
      <c r="N60" s="408"/>
      <c r="O60" s="408"/>
      <c r="P60" s="408"/>
      <c r="Q60" s="408"/>
      <c r="R60" s="408"/>
      <c r="S60" s="408"/>
      <c r="T60" s="408"/>
      <c r="U60" s="408"/>
      <c r="V60" s="408"/>
      <c r="W60" s="408"/>
      <c r="X60" s="408"/>
      <c r="Y60" s="408"/>
      <c r="Z60" s="408"/>
      <c r="AP60" s="81" t="str">
        <f t="shared" si="0"/>
        <v/>
      </c>
      <c r="AQ60" s="22" t="str">
        <f t="shared" si="1"/>
        <v/>
      </c>
    </row>
    <row r="61" spans="1:45" ht="18" customHeight="1">
      <c r="A61" s="32"/>
      <c r="B61" s="33"/>
      <c r="C61" s="399" t="s">
        <v>61</v>
      </c>
      <c r="D61" s="400"/>
      <c r="E61" s="400"/>
      <c r="F61" s="400"/>
      <c r="G61" s="33"/>
      <c r="H61" s="34" t="s">
        <v>57</v>
      </c>
      <c r="I61" s="408">
        <f>入力シート!C36</f>
        <v>0</v>
      </c>
      <c r="J61" s="408"/>
      <c r="K61" s="408"/>
      <c r="L61" s="408"/>
      <c r="M61" s="408"/>
      <c r="N61" s="408"/>
      <c r="O61" s="408"/>
      <c r="P61" s="408"/>
      <c r="Q61" s="408"/>
      <c r="R61" s="408"/>
      <c r="S61" s="408"/>
      <c r="T61" s="408"/>
      <c r="U61" s="408"/>
      <c r="V61" s="408"/>
      <c r="W61" s="408"/>
      <c r="X61" s="408"/>
      <c r="Y61" s="408"/>
      <c r="Z61" s="408"/>
      <c r="AP61" s="81" t="str">
        <f t="shared" si="0"/>
        <v/>
      </c>
      <c r="AQ61" s="22" t="str">
        <f t="shared" si="1"/>
        <v/>
      </c>
    </row>
    <row r="62" spans="1:45" ht="18" customHeight="1">
      <c r="A62" s="30"/>
      <c r="B62" s="30"/>
      <c r="C62" s="399" t="s">
        <v>62</v>
      </c>
      <c r="D62" s="399"/>
      <c r="E62" s="399"/>
      <c r="F62" s="399"/>
      <c r="G62" s="33"/>
      <c r="H62" s="34" t="s">
        <v>57</v>
      </c>
      <c r="I62" s="401">
        <f>入力シート!C37</f>
        <v>0</v>
      </c>
      <c r="J62" s="401"/>
      <c r="K62" s="401"/>
      <c r="L62" s="401"/>
      <c r="M62" s="401"/>
      <c r="N62" s="401"/>
      <c r="O62" s="401"/>
      <c r="P62" s="168">
        <f>入力シート!C38</f>
        <v>0</v>
      </c>
      <c r="Q62" s="35" t="s">
        <v>63</v>
      </c>
      <c r="R62" s="35"/>
      <c r="S62" s="35"/>
      <c r="T62" s="33"/>
      <c r="U62" s="33"/>
      <c r="V62" s="33"/>
      <c r="W62" s="33"/>
      <c r="X62" s="32"/>
      <c r="Y62" s="32"/>
      <c r="Z62" s="32"/>
      <c r="AB62" s="24"/>
      <c r="AC62" s="428"/>
      <c r="AD62" s="428"/>
      <c r="AE62" s="428"/>
      <c r="AF62" s="428"/>
      <c r="AG62" s="428"/>
      <c r="AH62" s="428"/>
      <c r="AI62" s="428"/>
      <c r="AJ62" s="25"/>
      <c r="AK62" s="23"/>
      <c r="AL62" s="23"/>
      <c r="AM62" s="23"/>
      <c r="AN62" s="23"/>
      <c r="AO62" s="23"/>
      <c r="AP62" s="81" t="str">
        <f t="shared" si="0"/>
        <v/>
      </c>
      <c r="AQ62" s="22" t="str">
        <f t="shared" si="1"/>
        <v/>
      </c>
      <c r="AR62" s="23"/>
      <c r="AS62" s="23"/>
    </row>
    <row r="63" spans="1:45" ht="18" customHeight="1">
      <c r="A63" s="30"/>
      <c r="B63" s="30"/>
      <c r="C63" s="33"/>
      <c r="D63" s="33"/>
      <c r="E63" s="33"/>
      <c r="F63" s="33"/>
      <c r="G63" s="33"/>
      <c r="H63" s="34"/>
      <c r="I63" s="36"/>
      <c r="J63" s="36"/>
      <c r="K63" s="36"/>
      <c r="L63" s="36"/>
      <c r="M63" s="36"/>
      <c r="N63" s="36"/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6"/>
      <c r="Z63" s="36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81" t="str">
        <f t="shared" si="0"/>
        <v/>
      </c>
      <c r="AQ63" s="22" t="str">
        <f t="shared" si="1"/>
        <v/>
      </c>
      <c r="AR63" s="23"/>
      <c r="AS63" s="23"/>
    </row>
    <row r="64" spans="1:45" ht="18" customHeight="1">
      <c r="A64" s="37"/>
      <c r="B64" s="37"/>
      <c r="C64" s="37"/>
      <c r="D64" s="37"/>
      <c r="E64" s="37"/>
      <c r="F64" s="37"/>
      <c r="G64" s="37"/>
      <c r="H64" s="37"/>
      <c r="I64" s="37"/>
      <c r="J64" s="37"/>
      <c r="K64" s="37"/>
      <c r="L64" s="37"/>
      <c r="M64" s="37"/>
      <c r="N64" s="37"/>
      <c r="O64" s="37"/>
      <c r="P64" s="37"/>
      <c r="Q64" s="37"/>
      <c r="R64" s="37"/>
      <c r="S64" s="37"/>
      <c r="T64" s="37"/>
      <c r="U64" s="37"/>
      <c r="V64" s="37"/>
      <c r="W64" s="37"/>
      <c r="X64" s="37"/>
      <c r="Y64" s="37"/>
      <c r="Z64" s="37"/>
      <c r="AB64" s="102"/>
      <c r="AC64" s="102"/>
      <c r="AD64" s="102"/>
      <c r="AE64" s="102"/>
      <c r="AF64" s="102"/>
      <c r="AG64" s="102"/>
      <c r="AH64" s="102"/>
      <c r="AI64" s="102"/>
      <c r="AJ64" s="102"/>
      <c r="AK64" s="102"/>
      <c r="AL64" s="102"/>
      <c r="AM64" s="102"/>
      <c r="AN64" s="102"/>
      <c r="AO64" s="102"/>
      <c r="AP64" s="81" t="str">
        <f t="shared" si="0"/>
        <v/>
      </c>
      <c r="AQ64" s="22" t="str">
        <f t="shared" si="1"/>
        <v/>
      </c>
      <c r="AR64" s="102"/>
      <c r="AS64" s="102"/>
    </row>
    <row r="65" spans="1:43" ht="18" customHeight="1">
      <c r="A65" s="30"/>
      <c r="B65" s="30"/>
      <c r="C65" s="26" t="s">
        <v>64</v>
      </c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0"/>
      <c r="U65" s="30"/>
      <c r="V65" s="30"/>
      <c r="W65" s="30"/>
      <c r="X65" s="30"/>
      <c r="Y65" s="30"/>
      <c r="Z65" s="30"/>
      <c r="AP65" s="81" t="str">
        <f t="shared" si="0"/>
        <v/>
      </c>
      <c r="AQ65" s="22" t="str">
        <f t="shared" si="1"/>
        <v/>
      </c>
    </row>
    <row r="66" spans="1:43" ht="18" customHeight="1">
      <c r="A66" s="30"/>
      <c r="B66" s="30"/>
      <c r="C66" s="26" t="s">
        <v>65</v>
      </c>
      <c r="D66" s="33"/>
      <c r="E66" s="33"/>
      <c r="F66" s="33"/>
      <c r="G66" s="33"/>
      <c r="H66" s="33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P66" s="81" t="str">
        <f t="shared" si="0"/>
        <v/>
      </c>
      <c r="AQ66" s="22" t="str">
        <f t="shared" si="1"/>
        <v/>
      </c>
    </row>
    <row r="67" spans="1:43" ht="18" customHeight="1">
      <c r="A67" s="26"/>
      <c r="B67" s="26"/>
      <c r="C67" s="31" t="s">
        <v>66</v>
      </c>
      <c r="D67" s="31"/>
      <c r="E67" s="31"/>
      <c r="F67" s="402" t="str">
        <f>入力シート!C31&amp;""</f>
        <v/>
      </c>
      <c r="G67" s="402"/>
      <c r="H67" s="402"/>
      <c r="I67" s="402"/>
      <c r="J67" s="402"/>
      <c r="K67" s="402"/>
      <c r="L67" s="402"/>
      <c r="M67" s="402"/>
      <c r="N67" s="26" t="s">
        <v>67</v>
      </c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P67" s="81" t="str">
        <f t="shared" si="0"/>
        <v/>
      </c>
      <c r="AQ67" s="22" t="str">
        <f t="shared" si="1"/>
        <v/>
      </c>
    </row>
    <row r="68" spans="1:43" ht="18" customHeight="1">
      <c r="A68" s="26"/>
      <c r="B68" s="26"/>
      <c r="C68" s="26" t="s">
        <v>68</v>
      </c>
      <c r="D68" s="33"/>
      <c r="E68" s="33"/>
      <c r="F68" s="33"/>
      <c r="G68" s="33"/>
      <c r="H68" s="33"/>
      <c r="I68" s="26"/>
      <c r="J68" s="27"/>
      <c r="K68" s="27"/>
      <c r="L68" s="27"/>
      <c r="M68" s="27"/>
      <c r="N68" s="27"/>
      <c r="O68" s="27"/>
      <c r="P68" s="27"/>
      <c r="Q68" s="27"/>
      <c r="R68" s="27"/>
      <c r="S68" s="27"/>
      <c r="T68" s="27"/>
      <c r="U68" s="27"/>
      <c r="V68" s="26"/>
      <c r="W68" s="26"/>
      <c r="X68" s="26"/>
      <c r="Y68" s="26"/>
      <c r="Z68" s="26"/>
      <c r="AP68" s="81" t="str">
        <f t="shared" si="0"/>
        <v/>
      </c>
      <c r="AQ68" s="22" t="str">
        <f t="shared" si="1"/>
        <v/>
      </c>
    </row>
    <row r="69" spans="1:43" ht="9" customHeight="1">
      <c r="A69" s="26"/>
      <c r="B69" s="26"/>
      <c r="C69" s="26"/>
      <c r="D69" s="33"/>
      <c r="E69" s="33"/>
      <c r="F69" s="33"/>
      <c r="G69" s="33"/>
      <c r="H69" s="33"/>
      <c r="I69" s="26"/>
      <c r="J69" s="27"/>
      <c r="K69" s="27"/>
      <c r="L69" s="27"/>
      <c r="M69" s="27"/>
      <c r="N69" s="27"/>
      <c r="O69" s="27"/>
      <c r="P69" s="27"/>
      <c r="Q69" s="27"/>
      <c r="R69" s="27"/>
      <c r="S69" s="27"/>
      <c r="T69" s="27"/>
      <c r="U69" s="27"/>
      <c r="V69" s="26"/>
      <c r="W69" s="26"/>
      <c r="X69" s="26"/>
      <c r="Y69" s="26"/>
      <c r="Z69" s="26"/>
      <c r="AP69" s="81" t="str">
        <f t="shared" si="0"/>
        <v/>
      </c>
      <c r="AQ69" s="22" t="str">
        <f t="shared" si="1"/>
        <v/>
      </c>
    </row>
    <row r="70" spans="1:43" ht="18" customHeight="1">
      <c r="A70" s="26"/>
      <c r="B70" s="26"/>
      <c r="C70" s="26"/>
      <c r="D70" s="33"/>
      <c r="E70" s="38" t="s">
        <v>69</v>
      </c>
      <c r="F70" s="33" t="s">
        <v>70</v>
      </c>
      <c r="G70" s="33"/>
      <c r="H70" s="33"/>
      <c r="I70" s="26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  <c r="Z70" s="26"/>
      <c r="AP70" s="81" t="str">
        <f t="shared" si="0"/>
        <v/>
      </c>
      <c r="AQ70" s="22" t="str">
        <f t="shared" si="1"/>
        <v/>
      </c>
    </row>
    <row r="71" spans="1:43" ht="18" customHeight="1">
      <c r="A71" s="26"/>
      <c r="B71" s="26"/>
      <c r="C71" s="26"/>
      <c r="D71" s="33"/>
      <c r="E71" s="38" t="s">
        <v>71</v>
      </c>
      <c r="F71" s="33" t="s">
        <v>72</v>
      </c>
      <c r="G71" s="33"/>
      <c r="H71" s="33"/>
      <c r="I71" s="26"/>
      <c r="J71" s="26"/>
      <c r="K71" s="26"/>
      <c r="L71" s="26"/>
      <c r="M71" s="26"/>
      <c r="N71" s="26"/>
      <c r="O71" s="26"/>
      <c r="P71" s="26"/>
      <c r="Q71" s="26"/>
      <c r="R71" s="26"/>
      <c r="S71" s="26"/>
      <c r="T71" s="26"/>
      <c r="U71" s="26"/>
      <c r="V71" s="26"/>
      <c r="W71" s="26"/>
      <c r="X71" s="26"/>
      <c r="Y71" s="26"/>
      <c r="Z71" s="26"/>
      <c r="AP71" s="81" t="str">
        <f t="shared" si="0"/>
        <v/>
      </c>
      <c r="AQ71" s="22" t="str">
        <f t="shared" si="1"/>
        <v/>
      </c>
    </row>
    <row r="72" spans="1:43" ht="18" customHeight="1">
      <c r="A72" s="26"/>
      <c r="B72" s="26"/>
      <c r="C72" s="26"/>
      <c r="D72" s="33"/>
      <c r="E72" s="38" t="s">
        <v>73</v>
      </c>
      <c r="F72" s="33" t="s">
        <v>74</v>
      </c>
      <c r="G72" s="33"/>
      <c r="H72" s="33"/>
      <c r="I72" s="26"/>
      <c r="J72" s="39"/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  <c r="Z72" s="26"/>
      <c r="AP72" s="81" t="str">
        <f t="shared" si="0"/>
        <v/>
      </c>
      <c r="AQ72" s="22" t="str">
        <f t="shared" si="1"/>
        <v/>
      </c>
    </row>
    <row r="73" spans="1:43" ht="18" customHeight="1">
      <c r="A73" s="26"/>
      <c r="B73" s="26"/>
      <c r="C73" s="26"/>
      <c r="D73" s="26"/>
      <c r="E73" s="38" t="s">
        <v>75</v>
      </c>
      <c r="F73" s="33" t="s">
        <v>76</v>
      </c>
      <c r="G73" s="33"/>
      <c r="H73" s="26"/>
      <c r="I73" s="26"/>
      <c r="J73" s="39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  <c r="Z73" s="26"/>
      <c r="AP73" s="81" t="str">
        <f t="shared" si="0"/>
        <v/>
      </c>
      <c r="AQ73" s="22" t="str">
        <f t="shared" si="1"/>
        <v/>
      </c>
    </row>
    <row r="74" spans="1:43" ht="18" customHeight="1">
      <c r="A74" s="26"/>
      <c r="B74" s="26"/>
      <c r="C74" s="26"/>
      <c r="D74" s="26"/>
      <c r="E74" s="38" t="s">
        <v>77</v>
      </c>
      <c r="F74" s="33" t="s">
        <v>78</v>
      </c>
      <c r="G74" s="33"/>
      <c r="H74" s="26"/>
      <c r="I74" s="26"/>
      <c r="J74" s="39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33"/>
      <c r="Y74" s="33"/>
      <c r="Z74" s="26"/>
      <c r="AP74" s="81" t="str">
        <f t="shared" si="0"/>
        <v/>
      </c>
      <c r="AQ74" s="22" t="str">
        <f t="shared" si="1"/>
        <v/>
      </c>
    </row>
    <row r="75" spans="1:43" ht="18" customHeight="1">
      <c r="A75" s="26"/>
      <c r="B75" s="26"/>
      <c r="C75" s="26"/>
      <c r="D75" s="30"/>
      <c r="E75" s="38"/>
      <c r="F75" s="33"/>
      <c r="G75" s="33"/>
      <c r="H75" s="26"/>
      <c r="I75" s="26"/>
      <c r="J75" s="39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3"/>
      <c r="X75" s="33"/>
      <c r="Y75" s="33"/>
      <c r="Z75" s="26"/>
      <c r="AP75" s="81" t="str">
        <f t="shared" si="0"/>
        <v/>
      </c>
      <c r="AQ75" s="22" t="str">
        <f t="shared" si="1"/>
        <v/>
      </c>
    </row>
    <row r="76" spans="1:43" ht="18" customHeight="1">
      <c r="A76" s="26"/>
      <c r="B76" s="26"/>
      <c r="C76" s="26"/>
      <c r="D76" s="26"/>
      <c r="E76" s="38"/>
      <c r="F76" s="33"/>
      <c r="G76" s="33"/>
      <c r="H76" s="26"/>
      <c r="I76" s="26"/>
      <c r="J76" s="39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26"/>
      <c r="AP76" s="81" t="str">
        <f t="shared" si="0"/>
        <v/>
      </c>
      <c r="AQ76" s="22" t="str">
        <f t="shared" si="1"/>
        <v/>
      </c>
    </row>
    <row r="77" spans="1:43" ht="18" customHeight="1">
      <c r="A77" s="26"/>
      <c r="B77" s="26"/>
      <c r="C77" s="26"/>
      <c r="D77" s="33" t="s">
        <v>79</v>
      </c>
      <c r="E77" s="38"/>
      <c r="F77" s="33"/>
      <c r="G77" s="33"/>
      <c r="H77" s="33"/>
      <c r="I77" s="40"/>
      <c r="J77" s="41"/>
      <c r="K77" s="40"/>
      <c r="L77" s="40"/>
      <c r="M77" s="40"/>
      <c r="N77" s="40"/>
      <c r="O77" s="40"/>
      <c r="P77" s="40"/>
      <c r="Q77" s="40"/>
      <c r="R77" s="40"/>
      <c r="S77" s="40"/>
      <c r="T77" s="40"/>
      <c r="U77" s="40"/>
      <c r="V77" s="40"/>
      <c r="W77" s="40"/>
      <c r="X77" s="40"/>
      <c r="Y77" s="40"/>
      <c r="Z77" s="26"/>
      <c r="AP77" s="81" t="str">
        <f t="shared" si="0"/>
        <v/>
      </c>
      <c r="AQ77" s="22" t="str">
        <f t="shared" si="1"/>
        <v/>
      </c>
    </row>
    <row r="78" spans="1:43" ht="18" customHeight="1">
      <c r="A78" s="26"/>
      <c r="B78" s="26"/>
      <c r="C78" s="26"/>
      <c r="D78" s="33"/>
      <c r="E78" s="33"/>
      <c r="F78" s="39"/>
      <c r="G78" s="33"/>
      <c r="H78" s="33"/>
      <c r="I78" s="40"/>
      <c r="J78" s="40"/>
      <c r="K78" s="40"/>
      <c r="L78" s="40"/>
      <c r="M78" s="40"/>
      <c r="N78" s="40"/>
      <c r="O78" s="40"/>
      <c r="P78" s="40"/>
      <c r="Q78" s="40"/>
      <c r="R78" s="40"/>
      <c r="S78" s="40"/>
      <c r="T78" s="40"/>
      <c r="U78" s="40"/>
      <c r="V78" s="40"/>
      <c r="W78" s="40"/>
      <c r="X78" s="40"/>
      <c r="Y78" s="42"/>
      <c r="Z78" s="26"/>
      <c r="AP78" s="81" t="str">
        <f t="shared" si="0"/>
        <v/>
      </c>
      <c r="AQ78" s="22" t="str">
        <f t="shared" si="1"/>
        <v/>
      </c>
    </row>
    <row r="79" spans="1:43" ht="18" customHeight="1">
      <c r="A79" s="26"/>
      <c r="B79" s="26"/>
      <c r="C79" s="26"/>
      <c r="D79" s="33"/>
      <c r="E79" s="33"/>
      <c r="F79" s="39"/>
      <c r="G79" s="33"/>
      <c r="H79" s="33"/>
      <c r="I79" s="40"/>
      <c r="J79" s="40"/>
      <c r="K79" s="40"/>
      <c r="L79" s="40"/>
      <c r="M79" s="40"/>
      <c r="N79" s="40"/>
      <c r="O79" s="40"/>
      <c r="P79" s="40"/>
      <c r="Q79" s="40"/>
      <c r="R79" s="40"/>
      <c r="S79" s="40"/>
      <c r="T79" s="40"/>
      <c r="U79" s="40"/>
      <c r="V79" s="40"/>
      <c r="W79" s="40"/>
      <c r="X79" s="40"/>
      <c r="Y79" s="42"/>
      <c r="Z79" s="26"/>
      <c r="AP79" s="81" t="str">
        <f t="shared" si="0"/>
        <v/>
      </c>
      <c r="AQ79" s="22" t="str">
        <f t="shared" si="1"/>
        <v/>
      </c>
    </row>
    <row r="80" spans="1:43" ht="18" customHeight="1">
      <c r="A80" s="26"/>
      <c r="B80" s="26"/>
      <c r="C80" s="26"/>
      <c r="D80" s="33"/>
      <c r="E80" s="33"/>
      <c r="F80" s="39"/>
      <c r="G80" s="33"/>
      <c r="H80" s="33"/>
      <c r="I80" s="40"/>
      <c r="J80" s="40"/>
      <c r="K80" s="40"/>
      <c r="L80" s="40"/>
      <c r="M80" s="40"/>
      <c r="N80" s="40"/>
      <c r="O80" s="40"/>
      <c r="P80" s="40"/>
      <c r="Q80" s="40"/>
      <c r="R80" s="40"/>
      <c r="S80" s="40"/>
      <c r="T80" s="40"/>
      <c r="U80" s="40"/>
      <c r="V80" s="40"/>
      <c r="W80" s="40"/>
      <c r="X80" s="40"/>
      <c r="Y80" s="42"/>
      <c r="Z80" s="26"/>
      <c r="AP80" s="81" t="str">
        <f t="shared" si="0"/>
        <v/>
      </c>
      <c r="AQ80" s="22" t="str">
        <f t="shared" si="1"/>
        <v/>
      </c>
    </row>
    <row r="81" spans="1:43" ht="18" customHeight="1">
      <c r="A81" s="26"/>
      <c r="B81" s="26"/>
      <c r="C81" s="26"/>
      <c r="D81" s="33"/>
      <c r="E81" s="33"/>
      <c r="F81" s="33"/>
      <c r="G81" s="33"/>
      <c r="H81" s="33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0"/>
      <c r="U81" s="40"/>
      <c r="V81" s="40"/>
      <c r="W81" s="40"/>
      <c r="X81" s="40"/>
      <c r="Y81" s="42"/>
      <c r="Z81" s="26"/>
      <c r="AP81" s="81" t="str">
        <f t="shared" si="0"/>
        <v/>
      </c>
      <c r="AQ81" s="22" t="str">
        <f t="shared" si="1"/>
        <v/>
      </c>
    </row>
    <row r="82" spans="1:43" ht="18" customHeight="1">
      <c r="A82" s="26"/>
      <c r="B82" s="26"/>
      <c r="C82" s="26"/>
      <c r="D82" s="33"/>
      <c r="E82" s="33"/>
      <c r="F82" s="33"/>
      <c r="G82" s="33"/>
      <c r="H82" s="33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2"/>
      <c r="Z82" s="26"/>
      <c r="AP82" s="81" t="str">
        <f t="shared" si="0"/>
        <v/>
      </c>
      <c r="AQ82" s="22" t="str">
        <f t="shared" si="1"/>
        <v/>
      </c>
    </row>
    <row r="83" spans="1:43" ht="18" customHeight="1">
      <c r="A83" s="26"/>
      <c r="B83" s="26"/>
      <c r="C83" s="26"/>
      <c r="D83" s="33" t="s">
        <v>80</v>
      </c>
      <c r="E83" s="33"/>
      <c r="F83" s="33"/>
      <c r="G83" s="33"/>
      <c r="H83" s="33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2"/>
      <c r="Z83" s="26"/>
      <c r="AP83" s="81" t="str">
        <f t="shared" si="0"/>
        <v/>
      </c>
      <c r="AQ83" s="22" t="str">
        <f t="shared" si="1"/>
        <v/>
      </c>
    </row>
    <row r="84" spans="1:43" ht="18" customHeight="1">
      <c r="A84" s="26"/>
      <c r="B84" s="26"/>
      <c r="C84" s="26"/>
      <c r="D84" s="33"/>
      <c r="E84" s="33"/>
      <c r="F84" s="33"/>
      <c r="G84" s="33"/>
      <c r="H84" s="33"/>
      <c r="I84" s="40"/>
      <c r="J84" s="40"/>
      <c r="K84" s="40"/>
      <c r="L84" s="40"/>
      <c r="M84" s="40"/>
      <c r="N84" s="40"/>
      <c r="O84" s="40"/>
      <c r="P84" s="40"/>
      <c r="Q84" s="40"/>
      <c r="R84" s="40"/>
      <c r="S84" s="40"/>
      <c r="T84" s="40"/>
      <c r="U84" s="40"/>
      <c r="V84" s="40"/>
      <c r="W84" s="40"/>
      <c r="X84" s="40"/>
      <c r="Y84" s="42"/>
      <c r="Z84" s="26"/>
      <c r="AP84" s="81" t="str">
        <f t="shared" si="0"/>
        <v/>
      </c>
      <c r="AQ84" s="22" t="str">
        <f t="shared" si="1"/>
        <v/>
      </c>
    </row>
    <row r="85" spans="1:43" ht="18" customHeight="1">
      <c r="A85" s="26"/>
      <c r="B85" s="26"/>
      <c r="C85" s="26"/>
      <c r="D85" s="33"/>
      <c r="E85" s="33"/>
      <c r="F85" s="33"/>
      <c r="G85" s="33"/>
      <c r="H85" s="33"/>
      <c r="I85" s="40"/>
      <c r="J85" s="40"/>
      <c r="K85" s="40"/>
      <c r="L85" s="40"/>
      <c r="M85" s="40"/>
      <c r="N85" s="40"/>
      <c r="O85" s="40"/>
      <c r="P85" s="40"/>
      <c r="Q85" s="40"/>
      <c r="R85" s="40"/>
      <c r="S85" s="40"/>
      <c r="T85" s="40"/>
      <c r="U85" s="40"/>
      <c r="V85" s="40"/>
      <c r="W85" s="40"/>
      <c r="X85" s="40"/>
      <c r="Y85" s="42"/>
      <c r="Z85" s="26"/>
      <c r="AP85" s="81" t="str">
        <f t="shared" si="0"/>
        <v/>
      </c>
      <c r="AQ85" s="22" t="str">
        <f t="shared" si="1"/>
        <v/>
      </c>
    </row>
    <row r="86" spans="1:43" ht="18" customHeight="1">
      <c r="A86" s="26"/>
      <c r="B86" s="26"/>
      <c r="C86" s="26"/>
      <c r="D86" s="33"/>
      <c r="E86" s="33"/>
      <c r="F86" s="33"/>
      <c r="G86" s="33"/>
      <c r="H86" s="33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40"/>
      <c r="Y86" s="42"/>
      <c r="Z86" s="26"/>
      <c r="AP86" s="81" t="str">
        <f t="shared" si="0"/>
        <v/>
      </c>
      <c r="AQ86" s="22" t="str">
        <f t="shared" si="1"/>
        <v/>
      </c>
    </row>
    <row r="87" spans="1:43" ht="18" customHeight="1">
      <c r="A87" s="26"/>
      <c r="B87" s="26"/>
      <c r="C87" s="26"/>
      <c r="D87" s="33"/>
      <c r="E87" s="33"/>
      <c r="F87" s="33"/>
      <c r="G87" s="33"/>
      <c r="H87" s="33"/>
      <c r="I87" s="40"/>
      <c r="J87" s="40"/>
      <c r="K87" s="40"/>
      <c r="L87" s="40"/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40"/>
      <c r="Y87" s="42"/>
      <c r="Z87" s="26"/>
      <c r="AP87" s="81" t="str">
        <f t="shared" si="0"/>
        <v/>
      </c>
      <c r="AQ87" s="22" t="str">
        <f t="shared" si="1"/>
        <v/>
      </c>
    </row>
    <row r="88" spans="1:43" ht="18" customHeight="1">
      <c r="A88" s="26"/>
      <c r="B88" s="26"/>
      <c r="C88" s="26"/>
      <c r="D88" s="33"/>
      <c r="E88" s="33"/>
      <c r="F88" s="33"/>
      <c r="G88" s="33"/>
      <c r="H88" s="33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40"/>
      <c r="X88" s="40"/>
      <c r="Y88" s="42"/>
      <c r="Z88" s="26"/>
      <c r="AP88" s="81" t="str">
        <f t="shared" si="0"/>
        <v/>
      </c>
      <c r="AQ88" s="22" t="str">
        <f t="shared" si="1"/>
        <v/>
      </c>
    </row>
    <row r="89" spans="1:43" ht="18" customHeight="1">
      <c r="A89" s="26"/>
      <c r="B89" s="26"/>
      <c r="C89" s="26"/>
      <c r="D89" s="33" t="s">
        <v>81</v>
      </c>
      <c r="E89" s="33"/>
      <c r="F89" s="33"/>
      <c r="G89" s="33"/>
      <c r="H89" s="33"/>
      <c r="I89" s="33"/>
      <c r="J89" s="33"/>
      <c r="K89" s="33"/>
      <c r="L89" s="33"/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0"/>
      <c r="X89" s="30"/>
      <c r="Y89" s="26"/>
      <c r="Z89" s="26"/>
      <c r="AP89" s="81" t="str">
        <f t="shared" si="0"/>
        <v/>
      </c>
      <c r="AQ89" s="22" t="str">
        <f t="shared" si="1"/>
        <v/>
      </c>
    </row>
    <row r="90" spans="1:43" ht="20.25" customHeight="1">
      <c r="A90" s="26"/>
      <c r="B90" s="26"/>
      <c r="C90" s="30"/>
      <c r="D90" s="32"/>
      <c r="E90" s="32"/>
      <c r="F90" s="32"/>
      <c r="G90" s="32"/>
      <c r="H90" s="33"/>
      <c r="I90" s="33"/>
      <c r="J90" s="33"/>
      <c r="K90" s="33"/>
      <c r="L90" s="33"/>
      <c r="M90" s="33"/>
      <c r="N90" s="33"/>
      <c r="O90" s="30"/>
      <c r="P90" s="33"/>
      <c r="Q90" s="43"/>
      <c r="R90" s="43"/>
      <c r="S90" s="43"/>
      <c r="T90" s="43"/>
      <c r="U90" s="43"/>
      <c r="V90" s="33"/>
      <c r="W90" s="30"/>
      <c r="X90" s="30"/>
      <c r="Y90" s="26"/>
      <c r="Z90" s="26"/>
      <c r="AP90" s="81" t="str">
        <f t="shared" si="0"/>
        <v/>
      </c>
      <c r="AQ90" s="22" t="str">
        <f t="shared" si="1"/>
        <v/>
      </c>
    </row>
    <row r="91" spans="1:43" ht="18" customHeight="1">
      <c r="A91" s="26"/>
      <c r="B91" s="26"/>
      <c r="C91" s="30"/>
      <c r="D91" s="32"/>
      <c r="E91" s="32"/>
      <c r="F91" s="32"/>
      <c r="G91" s="32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5"/>
      <c r="U91" s="33"/>
      <c r="V91" s="33"/>
      <c r="W91" s="30"/>
      <c r="X91" s="30"/>
      <c r="Y91" s="26"/>
      <c r="Z91" s="26"/>
      <c r="AP91" s="81" t="str">
        <f t="shared" si="0"/>
        <v/>
      </c>
      <c r="AQ91" s="22" t="str">
        <f t="shared" si="1"/>
        <v/>
      </c>
    </row>
    <row r="92" spans="1:43" ht="18" customHeight="1">
      <c r="A92" s="26"/>
      <c r="B92" s="26"/>
      <c r="C92" s="30"/>
      <c r="D92" s="30"/>
      <c r="E92" s="30"/>
      <c r="F92" s="30"/>
      <c r="G92" s="30"/>
      <c r="H92" s="26"/>
      <c r="I92" s="26"/>
      <c r="J92" s="26"/>
      <c r="K92" s="26"/>
      <c r="L92" s="26"/>
      <c r="M92" s="26"/>
      <c r="N92" s="26"/>
      <c r="O92" s="26"/>
      <c r="P92" s="26"/>
      <c r="Q92" s="26"/>
      <c r="R92" s="26"/>
      <c r="S92" s="26"/>
      <c r="T92" s="26"/>
      <c r="U92" s="26"/>
      <c r="V92" s="31"/>
      <c r="W92" s="26"/>
      <c r="X92" s="26"/>
      <c r="Y92" s="26"/>
      <c r="Z92" s="26"/>
      <c r="AP92" s="81" t="str">
        <f t="shared" si="0"/>
        <v/>
      </c>
      <c r="AQ92" s="22" t="str">
        <f t="shared" si="1"/>
        <v/>
      </c>
    </row>
    <row r="93" spans="1:43" ht="18" customHeight="1">
      <c r="A93" s="30"/>
      <c r="B93" s="30"/>
      <c r="C93" s="403" t="s">
        <v>82</v>
      </c>
      <c r="D93" s="404" t="s">
        <v>83</v>
      </c>
      <c r="E93" s="404"/>
      <c r="F93" s="404"/>
      <c r="G93" s="405" t="s">
        <v>84</v>
      </c>
      <c r="H93" s="30"/>
      <c r="I93" s="406"/>
      <c r="J93" s="406"/>
      <c r="K93" s="406"/>
      <c r="L93" s="406"/>
      <c r="M93" s="406"/>
      <c r="N93" s="406"/>
      <c r="O93" s="406"/>
      <c r="P93" s="406"/>
      <c r="Q93" s="44"/>
      <c r="R93" s="44"/>
      <c r="S93" s="44"/>
      <c r="T93" s="44"/>
      <c r="U93" s="44"/>
      <c r="V93" s="44"/>
      <c r="W93" s="44"/>
      <c r="X93" s="44"/>
      <c r="Y93" s="103"/>
      <c r="Z93" s="30"/>
      <c r="AP93" s="81" t="str">
        <f t="shared" si="0"/>
        <v/>
      </c>
      <c r="AQ93" s="22" t="str">
        <f t="shared" si="1"/>
        <v/>
      </c>
    </row>
    <row r="94" spans="1:43" ht="18" customHeight="1">
      <c r="A94" s="30"/>
      <c r="B94" s="30"/>
      <c r="C94" s="403"/>
      <c r="D94" s="33" t="s">
        <v>85</v>
      </c>
      <c r="E94" s="33"/>
      <c r="F94" s="33"/>
      <c r="G94" s="405"/>
      <c r="H94" s="30"/>
      <c r="I94" s="406"/>
      <c r="J94" s="406"/>
      <c r="K94" s="406"/>
      <c r="L94" s="406"/>
      <c r="M94" s="406"/>
      <c r="N94" s="406"/>
      <c r="O94" s="406"/>
      <c r="P94" s="406"/>
      <c r="Q94" s="44"/>
      <c r="R94" s="44"/>
      <c r="S94" s="44"/>
      <c r="T94" s="44"/>
      <c r="U94" s="44"/>
      <c r="V94" s="44"/>
      <c r="W94" s="44"/>
      <c r="X94" s="44"/>
      <c r="Y94" s="103"/>
      <c r="Z94" s="30"/>
      <c r="AP94" s="81" t="str">
        <f t="shared" si="0"/>
        <v/>
      </c>
      <c r="AQ94" s="81" t="str">
        <f>IF(A54="","",1)</f>
        <v/>
      </c>
    </row>
  </sheetData>
  <sheetProtection algorithmName="SHA-512" hashValue="60If4iLksI4Z17Lwz/d69rK/c4ZZpA86x6ApD9h7H1cJ3QL7t08wwx+0gNotv5d7i5siYQThNv4BVFVjKhrnYA==" saltValue="r96LPLIhkmwdLHW7GzyA/A==" spinCount="100000" sheet="1" formatCells="0" selectLockedCells="1" selectUnlockedCells="1"/>
  <customSheetViews>
    <customSheetView guid="{86457F82-A62D-4BFE-B50F-60A7B0C8B811}" scale="145" showGridLines="0" zeroValues="0">
      <selection sqref="A1:Z2"/>
      <rowBreaks count="1" manualBreakCount="1">
        <brk id="47" max="25" man="1"/>
      </rowBreaks>
      <pageMargins left="0.7" right="0.7" top="0.75" bottom="0.75" header="0.3" footer="0.3"/>
      <pageSetup paperSize="9" scale="97" orientation="portrait" r:id="rId1"/>
    </customSheetView>
  </customSheetViews>
  <mergeCells count="49">
    <mergeCell ref="AB1:AL4"/>
    <mergeCell ref="A1:Z2"/>
    <mergeCell ref="R4:Y4"/>
    <mergeCell ref="A6:H6"/>
    <mergeCell ref="L7:M7"/>
    <mergeCell ref="J7:K7"/>
    <mergeCell ref="A7:I7"/>
    <mergeCell ref="C10:F10"/>
    <mergeCell ref="I10:Z10"/>
    <mergeCell ref="C11:F11"/>
    <mergeCell ref="I11:Z11"/>
    <mergeCell ref="C12:F12"/>
    <mergeCell ref="I12:Z12"/>
    <mergeCell ref="C13:F13"/>
    <mergeCell ref="I13:Z13"/>
    <mergeCell ref="C14:F14"/>
    <mergeCell ref="I14:Z14"/>
    <mergeCell ref="C15:F15"/>
    <mergeCell ref="I15:O15"/>
    <mergeCell ref="AC15:AI15"/>
    <mergeCell ref="F20:M20"/>
    <mergeCell ref="C46:C47"/>
    <mergeCell ref="D46:F46"/>
    <mergeCell ref="G46:G47"/>
    <mergeCell ref="I46:P47"/>
    <mergeCell ref="A48:Z49"/>
    <mergeCell ref="R51:Y51"/>
    <mergeCell ref="A53:H53"/>
    <mergeCell ref="L54:M54"/>
    <mergeCell ref="J54:K54"/>
    <mergeCell ref="A54:I54"/>
    <mergeCell ref="C57:F57"/>
    <mergeCell ref="I57:Z57"/>
    <mergeCell ref="C58:F58"/>
    <mergeCell ref="I58:Z58"/>
    <mergeCell ref="C59:F59"/>
    <mergeCell ref="I59:Z59"/>
    <mergeCell ref="C60:F60"/>
    <mergeCell ref="I60:Z60"/>
    <mergeCell ref="C61:F61"/>
    <mergeCell ref="I61:Z61"/>
    <mergeCell ref="C62:F62"/>
    <mergeCell ref="I62:O62"/>
    <mergeCell ref="AC62:AI62"/>
    <mergeCell ref="F67:M67"/>
    <mergeCell ref="C93:C94"/>
    <mergeCell ref="D93:F93"/>
    <mergeCell ref="G93:G94"/>
    <mergeCell ref="I93:P94"/>
  </mergeCells>
  <phoneticPr fontId="2"/>
  <conditionalFormatting sqref="R4:Y4">
    <cfRule type="expression" dxfId="8" priority="26" stopIfTrue="1">
      <formula>_xlfn.ISFORMULA(R4)</formula>
    </cfRule>
  </conditionalFormatting>
  <conditionalFormatting sqref="A7">
    <cfRule type="expression" dxfId="7" priority="25" stopIfTrue="1">
      <formula>_xlfn.ISFORMULA(A7)</formula>
    </cfRule>
  </conditionalFormatting>
  <conditionalFormatting sqref="I6:J6 J7">
    <cfRule type="expression" dxfId="6" priority="24" stopIfTrue="1">
      <formula>_xlfn.ISFORMULA(I6)</formula>
    </cfRule>
  </conditionalFormatting>
  <conditionalFormatting sqref="I10:Z14">
    <cfRule type="expression" dxfId="5" priority="23" stopIfTrue="1">
      <formula>_xlfn.ISFORMULA(I10)</formula>
    </cfRule>
  </conditionalFormatting>
  <conditionalFormatting sqref="I15:O15">
    <cfRule type="expression" dxfId="4" priority="22" stopIfTrue="1">
      <formula>_xlfn.ISFORMULA(I15)</formula>
    </cfRule>
  </conditionalFormatting>
  <conditionalFormatting sqref="F20:M20">
    <cfRule type="expression" dxfId="3" priority="21" stopIfTrue="1">
      <formula>_xlfn.ISFORMULA(F20)</formula>
    </cfRule>
  </conditionalFormatting>
  <conditionalFormatting sqref="P15">
    <cfRule type="expression" dxfId="2" priority="20" stopIfTrue="1">
      <formula>_xlfn.ISFORMULA($P$15)</formula>
    </cfRule>
  </conditionalFormatting>
  <pageMargins left="0.70866141732283472" right="0.70866141732283472" top="0.74803149606299213" bottom="0.74803149606299213" header="0.31496062992125984" footer="0.31496062992125984"/>
  <pageSetup paperSize="9" scale="95" orientation="portrait" r:id="rId2"/>
  <rowBreaks count="1" manualBreakCount="1">
    <brk id="47" max="25" man="1"/>
  </rowBreaks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A340973C-D9AD-4662-BD02-3CC009CDB29E}">
            <xm:f>入力シート!$C$30=""</xm:f>
            <x14:dxf>
              <fill>
                <patternFill>
                  <bgColor theme="0" tint="-0.499984740745262"/>
                </patternFill>
              </fill>
            </x14:dxf>
          </x14:cfRule>
          <xm:sqref>AB1:AL4 A55:Z94 A54 L54:Z54 J54</xm:sqref>
        </x14:conditionalFormatting>
        <x14:conditionalFormatting xmlns:xm="http://schemas.microsoft.com/office/excel/2006/main">
          <x14:cfRule type="expression" priority="2" id="{7DDC8906-D4B4-479F-8D1A-A3B1D16D4C13}">
            <xm:f>入力シート!$C$30=""</xm:f>
            <x14:dxf>
              <fill>
                <patternFill>
                  <bgColor theme="0" tint="-0.499984740745262"/>
                </patternFill>
              </fill>
            </x14:dxf>
          </x14:cfRule>
          <xm:sqref>A48:Z53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35A452-4D82-4D56-B5EB-06B9D0233E2C}">
  <sheetPr codeName="Sheet5">
    <tabColor rgb="FF00B0F0"/>
  </sheetPr>
  <dimension ref="A1:BG58"/>
  <sheetViews>
    <sheetView view="pageBreakPreview" zoomScale="85" zoomScaleNormal="85" zoomScaleSheetLayoutView="85" workbookViewId="0">
      <selection activeCell="B4" sqref="B4:M4"/>
    </sheetView>
  </sheetViews>
  <sheetFormatPr defaultColWidth="9" defaultRowHeight="18.75"/>
  <cols>
    <col min="1" max="10" width="1.875" style="282" customWidth="1"/>
    <col min="11" max="12" width="1.25" style="282" customWidth="1"/>
    <col min="13" max="16" width="1.625" style="282" customWidth="1"/>
    <col min="17" max="53" width="1.875" style="282" customWidth="1"/>
    <col min="54" max="54" width="2.625" style="282" customWidth="1"/>
    <col min="55" max="55" width="1.875" style="282" customWidth="1"/>
    <col min="56" max="56" width="10.25" style="282" bestFit="1" customWidth="1"/>
    <col min="57" max="16384" width="9" style="282"/>
  </cols>
  <sheetData>
    <row r="1" spans="1:59" ht="23.1" customHeight="1">
      <c r="A1" s="121" t="s">
        <v>267</v>
      </c>
      <c r="B1" s="494" t="s">
        <v>287</v>
      </c>
      <c r="C1" s="494"/>
      <c r="D1" s="494"/>
      <c r="E1" s="494"/>
      <c r="F1" s="494"/>
      <c r="G1" s="494"/>
      <c r="H1" s="494"/>
      <c r="I1" s="494"/>
      <c r="J1" s="494"/>
      <c r="K1" s="494"/>
      <c r="L1" s="494"/>
      <c r="M1" s="494"/>
      <c r="N1" s="494"/>
      <c r="O1" s="494"/>
      <c r="P1" s="494"/>
      <c r="Q1" s="494"/>
      <c r="R1" s="494"/>
      <c r="S1" s="494"/>
      <c r="T1" s="494"/>
      <c r="U1" s="494"/>
      <c r="V1" s="494"/>
      <c r="W1" s="494"/>
      <c r="X1" s="494"/>
      <c r="Y1" s="494"/>
      <c r="Z1" s="494"/>
      <c r="AA1" s="494"/>
      <c r="AB1" s="494"/>
      <c r="AC1" s="494"/>
      <c r="AD1" s="494"/>
      <c r="AE1" s="494"/>
      <c r="AF1" s="494"/>
      <c r="AG1" s="494"/>
      <c r="AH1" s="494"/>
      <c r="AI1" s="494"/>
      <c r="AJ1" s="494"/>
      <c r="AK1" s="494"/>
      <c r="AL1" s="494"/>
      <c r="AM1" s="494"/>
      <c r="AN1" s="494"/>
      <c r="AO1" s="494"/>
      <c r="AP1" s="494"/>
      <c r="AQ1" s="494"/>
      <c r="AR1" s="494"/>
      <c r="AS1" s="494"/>
      <c r="AT1" s="494"/>
      <c r="AU1" s="494"/>
      <c r="AV1" s="494"/>
      <c r="AW1" s="494"/>
      <c r="AX1" s="494"/>
      <c r="AY1" s="494"/>
      <c r="AZ1" s="494"/>
      <c r="BA1" s="494"/>
      <c r="BB1" s="494"/>
    </row>
    <row r="2" spans="1:59" ht="15" customHeight="1">
      <c r="A2" s="9" t="s">
        <v>288</v>
      </c>
      <c r="B2" s="114"/>
      <c r="C2" s="114"/>
      <c r="D2" s="114"/>
      <c r="E2" s="114"/>
      <c r="F2" s="114"/>
      <c r="G2" s="114"/>
      <c r="H2" s="294" t="s">
        <v>289</v>
      </c>
      <c r="I2" s="294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  <c r="U2" s="114"/>
      <c r="V2" s="114"/>
      <c r="W2" s="114"/>
      <c r="X2" s="114"/>
      <c r="Y2" s="114"/>
      <c r="Z2" s="114"/>
      <c r="AA2" s="114"/>
      <c r="AB2" s="114"/>
      <c r="AC2" s="114"/>
      <c r="AD2" s="114"/>
      <c r="AE2" s="114"/>
      <c r="AF2" s="114"/>
      <c r="AG2" s="114"/>
      <c r="AH2" s="114"/>
      <c r="AI2" s="114"/>
      <c r="AJ2" s="294"/>
      <c r="AK2" s="114"/>
      <c r="AL2" s="114"/>
      <c r="AM2" s="114"/>
      <c r="AN2" s="114"/>
      <c r="AO2" s="114"/>
      <c r="AP2" s="114"/>
      <c r="AQ2" s="114"/>
      <c r="AR2" s="114"/>
      <c r="AS2" s="114"/>
      <c r="AT2" s="114"/>
      <c r="AU2" s="114"/>
      <c r="AV2" s="114"/>
      <c r="AW2" s="114"/>
      <c r="AX2" s="114"/>
      <c r="AY2" s="114"/>
      <c r="AZ2" s="114"/>
      <c r="BA2" s="114"/>
      <c r="BB2" s="114"/>
    </row>
    <row r="3" spans="1:59" ht="18.75" customHeight="1">
      <c r="A3" s="9"/>
      <c r="B3" s="495" t="s">
        <v>268</v>
      </c>
      <c r="C3" s="496"/>
      <c r="D3" s="496"/>
      <c r="E3" s="496"/>
      <c r="F3" s="496"/>
      <c r="G3" s="496"/>
      <c r="H3" s="496"/>
      <c r="I3" s="496"/>
      <c r="J3" s="496"/>
      <c r="K3" s="496"/>
      <c r="L3" s="496"/>
      <c r="M3" s="497"/>
      <c r="N3" s="498" t="s">
        <v>269</v>
      </c>
      <c r="O3" s="498"/>
      <c r="P3" s="498"/>
      <c r="Q3" s="498"/>
      <c r="R3" s="498"/>
      <c r="S3" s="498"/>
      <c r="T3" s="498"/>
      <c r="U3" s="498"/>
      <c r="V3" s="498"/>
      <c r="W3" s="498"/>
      <c r="X3" s="498"/>
      <c r="Y3" s="498"/>
      <c r="Z3" s="498" t="s">
        <v>270</v>
      </c>
      <c r="AA3" s="498"/>
      <c r="AB3" s="498"/>
      <c r="AC3" s="499" t="s">
        <v>290</v>
      </c>
      <c r="AD3" s="500"/>
      <c r="AE3" s="500"/>
      <c r="AF3" s="500"/>
      <c r="AG3" s="500"/>
      <c r="AH3" s="500"/>
      <c r="AI3" s="500"/>
      <c r="AJ3" s="500"/>
      <c r="AK3" s="500"/>
      <c r="AL3" s="500"/>
      <c r="AM3" s="500"/>
      <c r="AN3" s="500"/>
      <c r="AO3" s="500"/>
      <c r="AP3" s="500"/>
      <c r="AQ3" s="500"/>
      <c r="AR3" s="500"/>
      <c r="AS3" s="500"/>
      <c r="AT3" s="500"/>
      <c r="AU3" s="500"/>
      <c r="AV3" s="500"/>
      <c r="AW3" s="500"/>
      <c r="AX3" s="500"/>
      <c r="AY3" s="500"/>
      <c r="AZ3" s="500"/>
      <c r="BA3" s="500"/>
      <c r="BB3" s="501"/>
      <c r="BD3" s="295"/>
      <c r="BE3" s="295"/>
    </row>
    <row r="4" spans="1:59" ht="21.95" customHeight="1">
      <c r="A4" s="9"/>
      <c r="B4" s="460"/>
      <c r="C4" s="461"/>
      <c r="D4" s="461"/>
      <c r="E4" s="461"/>
      <c r="F4" s="461"/>
      <c r="G4" s="461"/>
      <c r="H4" s="461"/>
      <c r="I4" s="461"/>
      <c r="J4" s="461"/>
      <c r="K4" s="461"/>
      <c r="L4" s="461"/>
      <c r="M4" s="462"/>
      <c r="N4" s="460"/>
      <c r="O4" s="461"/>
      <c r="P4" s="461"/>
      <c r="Q4" s="461"/>
      <c r="R4" s="461"/>
      <c r="S4" s="461"/>
      <c r="T4" s="461"/>
      <c r="U4" s="461"/>
      <c r="V4" s="461"/>
      <c r="W4" s="461"/>
      <c r="X4" s="461"/>
      <c r="Y4" s="462"/>
      <c r="Z4" s="463"/>
      <c r="AA4" s="463"/>
      <c r="AB4" s="463"/>
      <c r="AC4" s="475"/>
      <c r="AD4" s="476"/>
      <c r="AE4" s="476"/>
      <c r="AF4" s="476"/>
      <c r="AG4" s="476"/>
      <c r="AH4" s="476"/>
      <c r="AI4" s="476"/>
      <c r="AJ4" s="476"/>
      <c r="AK4" s="476"/>
      <c r="AL4" s="476"/>
      <c r="AM4" s="476"/>
      <c r="AN4" s="466"/>
      <c r="AO4" s="467"/>
      <c r="AP4" s="467"/>
      <c r="AQ4" s="467"/>
      <c r="AR4" s="467"/>
      <c r="AS4" s="467"/>
      <c r="AT4" s="467"/>
      <c r="AU4" s="467"/>
      <c r="AV4" s="467"/>
      <c r="AW4" s="467"/>
      <c r="AX4" s="467"/>
      <c r="AY4" s="467"/>
      <c r="AZ4" s="467"/>
      <c r="BA4" s="467"/>
      <c r="BB4" s="468"/>
      <c r="BD4" s="296"/>
      <c r="BE4" s="295"/>
    </row>
    <row r="5" spans="1:59" ht="21.95" customHeight="1">
      <c r="A5" s="9"/>
      <c r="B5" s="460"/>
      <c r="C5" s="461"/>
      <c r="D5" s="461"/>
      <c r="E5" s="461"/>
      <c r="F5" s="461"/>
      <c r="G5" s="461"/>
      <c r="H5" s="461"/>
      <c r="I5" s="461"/>
      <c r="J5" s="461"/>
      <c r="K5" s="461"/>
      <c r="L5" s="461"/>
      <c r="M5" s="462"/>
      <c r="N5" s="463"/>
      <c r="O5" s="463"/>
      <c r="P5" s="463"/>
      <c r="Q5" s="463"/>
      <c r="R5" s="463"/>
      <c r="S5" s="463"/>
      <c r="T5" s="463"/>
      <c r="U5" s="463"/>
      <c r="V5" s="463"/>
      <c r="W5" s="463"/>
      <c r="X5" s="463"/>
      <c r="Y5" s="463"/>
      <c r="Z5" s="463"/>
      <c r="AA5" s="463"/>
      <c r="AB5" s="463"/>
      <c r="AC5" s="475"/>
      <c r="AD5" s="476"/>
      <c r="AE5" s="476"/>
      <c r="AF5" s="476"/>
      <c r="AG5" s="476"/>
      <c r="AH5" s="476"/>
      <c r="AI5" s="476"/>
      <c r="AJ5" s="476"/>
      <c r="AK5" s="476"/>
      <c r="AL5" s="476"/>
      <c r="AM5" s="476"/>
      <c r="AN5" s="469"/>
      <c r="AO5" s="470"/>
      <c r="AP5" s="470"/>
      <c r="AQ5" s="470"/>
      <c r="AR5" s="470"/>
      <c r="AS5" s="470"/>
      <c r="AT5" s="470"/>
      <c r="AU5" s="470"/>
      <c r="AV5" s="470"/>
      <c r="AW5" s="470"/>
      <c r="AX5" s="470"/>
      <c r="AY5" s="470"/>
      <c r="AZ5" s="470"/>
      <c r="BA5" s="470"/>
      <c r="BB5" s="471"/>
      <c r="BD5" s="296"/>
      <c r="BE5" s="295"/>
    </row>
    <row r="6" spans="1:59" ht="21.95" customHeight="1">
      <c r="A6" s="9"/>
      <c r="B6" s="460"/>
      <c r="C6" s="461"/>
      <c r="D6" s="461"/>
      <c r="E6" s="461"/>
      <c r="F6" s="461"/>
      <c r="G6" s="461"/>
      <c r="H6" s="461"/>
      <c r="I6" s="461"/>
      <c r="J6" s="461"/>
      <c r="K6" s="461"/>
      <c r="L6" s="461"/>
      <c r="M6" s="462"/>
      <c r="N6" s="463"/>
      <c r="O6" s="463"/>
      <c r="P6" s="463"/>
      <c r="Q6" s="463"/>
      <c r="R6" s="463"/>
      <c r="S6" s="463"/>
      <c r="T6" s="463"/>
      <c r="U6" s="463"/>
      <c r="V6" s="463"/>
      <c r="W6" s="463"/>
      <c r="X6" s="463"/>
      <c r="Y6" s="463"/>
      <c r="Z6" s="463"/>
      <c r="AA6" s="463"/>
      <c r="AB6" s="463"/>
      <c r="AC6" s="475"/>
      <c r="AD6" s="476"/>
      <c r="AE6" s="476"/>
      <c r="AF6" s="476"/>
      <c r="AG6" s="476"/>
      <c r="AH6" s="476"/>
      <c r="AI6" s="476"/>
      <c r="AJ6" s="476"/>
      <c r="AK6" s="476"/>
      <c r="AL6" s="476"/>
      <c r="AM6" s="476"/>
      <c r="AN6" s="469"/>
      <c r="AO6" s="470"/>
      <c r="AP6" s="470"/>
      <c r="AQ6" s="470"/>
      <c r="AR6" s="470"/>
      <c r="AS6" s="470"/>
      <c r="AT6" s="470"/>
      <c r="AU6" s="470"/>
      <c r="AV6" s="470"/>
      <c r="AW6" s="470"/>
      <c r="AX6" s="470"/>
      <c r="AY6" s="470"/>
      <c r="AZ6" s="470"/>
      <c r="BA6" s="470"/>
      <c r="BB6" s="471"/>
    </row>
    <row r="7" spans="1:59" ht="21.95" customHeight="1">
      <c r="A7" s="9"/>
      <c r="B7" s="460"/>
      <c r="C7" s="461"/>
      <c r="D7" s="461"/>
      <c r="E7" s="461"/>
      <c r="F7" s="461"/>
      <c r="G7" s="461"/>
      <c r="H7" s="461"/>
      <c r="I7" s="461"/>
      <c r="J7" s="461"/>
      <c r="K7" s="461"/>
      <c r="L7" s="461"/>
      <c r="M7" s="462"/>
      <c r="N7" s="463"/>
      <c r="O7" s="463"/>
      <c r="P7" s="463"/>
      <c r="Q7" s="463"/>
      <c r="R7" s="463"/>
      <c r="S7" s="463"/>
      <c r="T7" s="463"/>
      <c r="U7" s="463"/>
      <c r="V7" s="463"/>
      <c r="W7" s="463"/>
      <c r="X7" s="463"/>
      <c r="Y7" s="463"/>
      <c r="Z7" s="463"/>
      <c r="AA7" s="463"/>
      <c r="AB7" s="463"/>
      <c r="AC7" s="475"/>
      <c r="AD7" s="476"/>
      <c r="AE7" s="476"/>
      <c r="AF7" s="476"/>
      <c r="AG7" s="476"/>
      <c r="AH7" s="476"/>
      <c r="AI7" s="476"/>
      <c r="AJ7" s="476"/>
      <c r="AK7" s="476"/>
      <c r="AL7" s="476"/>
      <c r="AM7" s="476"/>
      <c r="AN7" s="469"/>
      <c r="AO7" s="470"/>
      <c r="AP7" s="470"/>
      <c r="AQ7" s="470"/>
      <c r="AR7" s="470"/>
      <c r="AS7" s="470"/>
      <c r="AT7" s="470"/>
      <c r="AU7" s="470"/>
      <c r="AV7" s="470"/>
      <c r="AW7" s="470"/>
      <c r="AX7" s="470"/>
      <c r="AY7" s="470"/>
      <c r="AZ7" s="470"/>
      <c r="BA7" s="470"/>
      <c r="BB7" s="471"/>
    </row>
    <row r="8" spans="1:59" ht="21.95" customHeight="1">
      <c r="A8" s="114"/>
      <c r="B8" s="460"/>
      <c r="C8" s="461"/>
      <c r="D8" s="461"/>
      <c r="E8" s="461"/>
      <c r="F8" s="461"/>
      <c r="G8" s="461"/>
      <c r="H8" s="461"/>
      <c r="I8" s="461"/>
      <c r="J8" s="461"/>
      <c r="K8" s="461"/>
      <c r="L8" s="461"/>
      <c r="M8" s="462"/>
      <c r="N8" s="463"/>
      <c r="O8" s="463"/>
      <c r="P8" s="463"/>
      <c r="Q8" s="463"/>
      <c r="R8" s="463"/>
      <c r="S8" s="463"/>
      <c r="T8" s="463"/>
      <c r="U8" s="463"/>
      <c r="V8" s="463"/>
      <c r="W8" s="463"/>
      <c r="X8" s="463"/>
      <c r="Y8" s="463"/>
      <c r="Z8" s="463"/>
      <c r="AA8" s="463"/>
      <c r="AB8" s="463"/>
      <c r="AC8" s="475"/>
      <c r="AD8" s="476"/>
      <c r="AE8" s="476"/>
      <c r="AF8" s="476"/>
      <c r="AG8" s="476"/>
      <c r="AH8" s="476"/>
      <c r="AI8" s="476"/>
      <c r="AJ8" s="476"/>
      <c r="AK8" s="476"/>
      <c r="AL8" s="476"/>
      <c r="AM8" s="476"/>
      <c r="AN8" s="469"/>
      <c r="AO8" s="470"/>
      <c r="AP8" s="470"/>
      <c r="AQ8" s="470"/>
      <c r="AR8" s="470"/>
      <c r="AS8" s="470"/>
      <c r="AT8" s="470"/>
      <c r="AU8" s="470"/>
      <c r="AV8" s="470"/>
      <c r="AW8" s="470"/>
      <c r="AX8" s="470"/>
      <c r="AY8" s="470"/>
      <c r="AZ8" s="470"/>
      <c r="BA8" s="470"/>
      <c r="BB8" s="471"/>
    </row>
    <row r="9" spans="1:59" ht="21.95" customHeight="1">
      <c r="A9" s="114"/>
      <c r="B9" s="460"/>
      <c r="C9" s="461"/>
      <c r="D9" s="461"/>
      <c r="E9" s="461"/>
      <c r="F9" s="461"/>
      <c r="G9" s="461"/>
      <c r="H9" s="461"/>
      <c r="I9" s="461"/>
      <c r="J9" s="461"/>
      <c r="K9" s="461"/>
      <c r="L9" s="461"/>
      <c r="M9" s="462"/>
      <c r="N9" s="463"/>
      <c r="O9" s="463"/>
      <c r="P9" s="463"/>
      <c r="Q9" s="463"/>
      <c r="R9" s="463"/>
      <c r="S9" s="463"/>
      <c r="T9" s="463"/>
      <c r="U9" s="463"/>
      <c r="V9" s="463"/>
      <c r="W9" s="463"/>
      <c r="X9" s="463"/>
      <c r="Y9" s="463"/>
      <c r="Z9" s="463"/>
      <c r="AA9" s="463"/>
      <c r="AB9" s="463"/>
      <c r="AC9" s="475"/>
      <c r="AD9" s="476"/>
      <c r="AE9" s="476"/>
      <c r="AF9" s="476"/>
      <c r="AG9" s="476"/>
      <c r="AH9" s="476"/>
      <c r="AI9" s="476"/>
      <c r="AJ9" s="476"/>
      <c r="AK9" s="476"/>
      <c r="AL9" s="476"/>
      <c r="AM9" s="476"/>
      <c r="AN9" s="472"/>
      <c r="AO9" s="473"/>
      <c r="AP9" s="473"/>
      <c r="AQ9" s="473"/>
      <c r="AR9" s="473"/>
      <c r="AS9" s="473"/>
      <c r="AT9" s="473"/>
      <c r="AU9" s="473"/>
      <c r="AV9" s="473"/>
      <c r="AW9" s="473"/>
      <c r="AX9" s="473"/>
      <c r="AY9" s="473"/>
      <c r="AZ9" s="473"/>
      <c r="BA9" s="473"/>
      <c r="BB9" s="474"/>
    </row>
    <row r="10" spans="1:59" ht="15" customHeight="1">
      <c r="A10" s="114"/>
      <c r="B10" s="297"/>
      <c r="C10" s="297"/>
      <c r="D10" s="297"/>
      <c r="E10" s="297"/>
      <c r="F10" s="297"/>
      <c r="G10" s="297"/>
      <c r="H10" s="297"/>
      <c r="I10" s="297"/>
      <c r="J10" s="297"/>
      <c r="K10" s="297"/>
      <c r="L10" s="297"/>
      <c r="M10" s="297"/>
      <c r="N10" s="297"/>
      <c r="O10" s="297"/>
      <c r="P10" s="297"/>
      <c r="Q10" s="297"/>
      <c r="R10" s="297"/>
      <c r="S10" s="297"/>
      <c r="T10" s="297"/>
      <c r="U10" s="297"/>
      <c r="V10" s="297"/>
      <c r="W10" s="297"/>
      <c r="X10" s="297"/>
      <c r="Y10" s="297"/>
      <c r="Z10" s="297"/>
      <c r="AA10" s="297"/>
      <c r="AB10" s="297"/>
      <c r="AC10" s="297"/>
      <c r="AD10" s="297"/>
      <c r="AE10" s="297"/>
      <c r="AF10" s="297"/>
      <c r="AG10" s="297"/>
      <c r="AH10" s="297"/>
      <c r="AI10" s="297"/>
      <c r="AJ10" s="297"/>
      <c r="AK10" s="297"/>
      <c r="AL10" s="297"/>
      <c r="AM10" s="297"/>
      <c r="AN10" s="297"/>
      <c r="AO10" s="298"/>
      <c r="AP10" s="297"/>
      <c r="AQ10" s="297"/>
      <c r="AR10" s="297"/>
      <c r="AS10" s="297"/>
      <c r="AT10" s="297"/>
      <c r="AU10" s="297"/>
      <c r="AV10" s="297"/>
      <c r="AW10" s="297"/>
      <c r="AX10" s="297"/>
      <c r="AY10" s="297"/>
      <c r="AZ10" s="297"/>
      <c r="BA10" s="297"/>
      <c r="BB10" s="297"/>
      <c r="BD10" s="299"/>
      <c r="BE10" s="299"/>
    </row>
    <row r="11" spans="1:59" s="299" customFormat="1" ht="12.95" customHeight="1">
      <c r="A11" s="9"/>
      <c r="B11" s="448"/>
      <c r="C11" s="449"/>
      <c r="D11" s="449"/>
      <c r="E11" s="449"/>
      <c r="F11" s="449"/>
      <c r="G11" s="449"/>
      <c r="H11" s="449"/>
      <c r="I11" s="449"/>
      <c r="J11" s="449"/>
      <c r="K11" s="449"/>
      <c r="L11" s="449"/>
      <c r="M11" s="449"/>
      <c r="N11" s="449"/>
      <c r="O11" s="449"/>
      <c r="P11" s="449"/>
      <c r="Q11" s="449"/>
      <c r="R11" s="449"/>
      <c r="S11" s="449"/>
      <c r="T11" s="449"/>
      <c r="U11" s="450"/>
      <c r="V11" s="464" t="s">
        <v>271</v>
      </c>
      <c r="W11" s="464"/>
      <c r="X11" s="464"/>
      <c r="Y11" s="464"/>
      <c r="Z11" s="464"/>
      <c r="AA11" s="429" t="s">
        <v>291</v>
      </c>
      <c r="AB11" s="430"/>
      <c r="AC11" s="430"/>
      <c r="AD11" s="430"/>
      <c r="AE11" s="430"/>
      <c r="AF11" s="430"/>
      <c r="AG11" s="430"/>
      <c r="AH11" s="430"/>
      <c r="AI11" s="430"/>
      <c r="AJ11" s="430"/>
      <c r="AK11" s="430"/>
      <c r="AL11" s="430"/>
      <c r="AM11" s="430"/>
      <c r="AN11" s="430"/>
      <c r="AO11" s="430"/>
      <c r="AP11" s="430"/>
      <c r="AQ11" s="430"/>
      <c r="AR11" s="430"/>
      <c r="AS11" s="430"/>
      <c r="AT11" s="430"/>
      <c r="AU11" s="430"/>
      <c r="AV11" s="430"/>
      <c r="AW11" s="430"/>
      <c r="AX11" s="430"/>
      <c r="AY11" s="430"/>
      <c r="AZ11" s="430"/>
      <c r="BA11" s="430"/>
      <c r="BB11" s="431"/>
    </row>
    <row r="12" spans="1:59" s="299" customFormat="1" ht="12.95" customHeight="1">
      <c r="A12" s="9"/>
      <c r="B12" s="451"/>
      <c r="C12" s="452"/>
      <c r="D12" s="452"/>
      <c r="E12" s="452"/>
      <c r="F12" s="452"/>
      <c r="G12" s="452"/>
      <c r="H12" s="452"/>
      <c r="I12" s="452"/>
      <c r="J12" s="452"/>
      <c r="K12" s="452"/>
      <c r="L12" s="452"/>
      <c r="M12" s="452"/>
      <c r="N12" s="452"/>
      <c r="O12" s="452"/>
      <c r="P12" s="452"/>
      <c r="Q12" s="452"/>
      <c r="R12" s="452"/>
      <c r="S12" s="452"/>
      <c r="T12" s="452"/>
      <c r="U12" s="453"/>
      <c r="V12" s="464"/>
      <c r="W12" s="464"/>
      <c r="X12" s="464"/>
      <c r="Y12" s="464"/>
      <c r="Z12" s="464"/>
      <c r="AA12" s="432"/>
      <c r="AB12" s="433"/>
      <c r="AC12" s="433"/>
      <c r="AD12" s="433"/>
      <c r="AE12" s="433"/>
      <c r="AF12" s="433"/>
      <c r="AG12" s="433"/>
      <c r="AH12" s="433"/>
      <c r="AI12" s="433"/>
      <c r="AJ12" s="433"/>
      <c r="AK12" s="433"/>
      <c r="AL12" s="433"/>
      <c r="AM12" s="433"/>
      <c r="AN12" s="433"/>
      <c r="AO12" s="433"/>
      <c r="AP12" s="433"/>
      <c r="AQ12" s="433"/>
      <c r="AR12" s="433"/>
      <c r="AS12" s="433"/>
      <c r="AT12" s="433"/>
      <c r="AU12" s="433"/>
      <c r="AV12" s="433"/>
      <c r="AW12" s="433"/>
      <c r="AX12" s="433"/>
      <c r="AY12" s="433"/>
      <c r="AZ12" s="433"/>
      <c r="BA12" s="433"/>
      <c r="BB12" s="434"/>
    </row>
    <row r="13" spans="1:59" s="299" customFormat="1" ht="2.1" customHeight="1">
      <c r="A13" s="9"/>
      <c r="B13" s="437" t="s">
        <v>272</v>
      </c>
      <c r="C13" s="438"/>
      <c r="D13" s="438"/>
      <c r="E13" s="438"/>
      <c r="F13" s="438"/>
      <c r="G13" s="439"/>
      <c r="H13" s="300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301"/>
      <c r="AD13" s="301"/>
      <c r="AE13" s="301"/>
      <c r="AF13" s="301"/>
      <c r="AG13" s="301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B13" s="302"/>
    </row>
    <row r="14" spans="1:59" s="299" customFormat="1" ht="18" customHeight="1">
      <c r="A14" s="9"/>
      <c r="B14" s="440"/>
      <c r="C14" s="441"/>
      <c r="D14" s="441"/>
      <c r="E14" s="441"/>
      <c r="F14" s="441"/>
      <c r="G14" s="442"/>
      <c r="H14" s="446" t="s">
        <v>273</v>
      </c>
      <c r="I14" s="435"/>
      <c r="J14" s="435"/>
      <c r="K14" s="435"/>
      <c r="L14" s="435"/>
      <c r="M14" s="447"/>
      <c r="N14" s="447"/>
      <c r="O14" s="447"/>
      <c r="P14" s="447"/>
      <c r="Q14" s="447"/>
      <c r="R14" s="447"/>
      <c r="S14" s="447"/>
      <c r="T14" s="447"/>
      <c r="U14" s="447"/>
      <c r="V14" s="447"/>
      <c r="W14" s="447"/>
      <c r="X14" s="447"/>
      <c r="Y14" s="447"/>
      <c r="Z14" s="447"/>
      <c r="AA14" s="447"/>
      <c r="AB14" s="447"/>
      <c r="AC14" s="447"/>
      <c r="AD14" s="447"/>
      <c r="AE14" s="447"/>
      <c r="AF14" s="435" t="s">
        <v>274</v>
      </c>
      <c r="AG14" s="435"/>
      <c r="AH14" s="435"/>
      <c r="AI14" s="435"/>
      <c r="AJ14" s="435"/>
      <c r="AK14" s="436"/>
      <c r="AL14" s="436"/>
      <c r="AM14" s="436"/>
      <c r="AN14" s="436"/>
      <c r="AO14" s="436"/>
      <c r="AP14" s="436"/>
      <c r="AQ14" s="436"/>
      <c r="AR14" s="436"/>
      <c r="AS14" s="436"/>
      <c r="AT14" s="436"/>
      <c r="AU14" s="436"/>
      <c r="AV14" s="436"/>
      <c r="AW14" s="436"/>
      <c r="AX14" s="436"/>
      <c r="AY14" s="436"/>
      <c r="AZ14" s="436"/>
      <c r="BA14" s="436"/>
      <c r="BB14" s="303"/>
      <c r="BC14" s="9"/>
      <c r="BD14" s="9"/>
      <c r="BE14" s="9"/>
      <c r="BF14" s="9"/>
      <c r="BG14" s="9"/>
    </row>
    <row r="15" spans="1:59" s="299" customFormat="1" ht="2.1" customHeight="1">
      <c r="A15" s="9"/>
      <c r="B15" s="440"/>
      <c r="C15" s="441"/>
      <c r="D15" s="441"/>
      <c r="E15" s="441"/>
      <c r="F15" s="441"/>
      <c r="G15" s="442"/>
      <c r="H15" s="300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B15" s="302"/>
      <c r="BD15" s="9"/>
      <c r="BE15" s="9"/>
      <c r="BF15" s="9"/>
      <c r="BG15" s="9"/>
    </row>
    <row r="16" spans="1:59" s="299" customFormat="1" ht="18" customHeight="1">
      <c r="A16" s="9"/>
      <c r="B16" s="440"/>
      <c r="C16" s="441"/>
      <c r="D16" s="441"/>
      <c r="E16" s="441"/>
      <c r="F16" s="441"/>
      <c r="G16" s="442"/>
      <c r="H16" s="446" t="s">
        <v>275</v>
      </c>
      <c r="I16" s="435"/>
      <c r="J16" s="435"/>
      <c r="K16" s="435" t="s">
        <v>276</v>
      </c>
      <c r="L16" s="435"/>
      <c r="M16" s="477"/>
      <c r="N16" s="477"/>
      <c r="O16" s="477"/>
      <c r="P16" s="477"/>
      <c r="Q16" s="477"/>
      <c r="R16" s="477"/>
      <c r="S16" s="9"/>
      <c r="T16" s="447"/>
      <c r="U16" s="447"/>
      <c r="V16" s="447"/>
      <c r="W16" s="447"/>
      <c r="X16" s="447"/>
      <c r="Y16" s="447"/>
      <c r="Z16" s="447"/>
      <c r="AA16" s="447"/>
      <c r="AB16" s="447"/>
      <c r="AC16" s="447"/>
      <c r="AD16" s="447"/>
      <c r="AE16" s="447"/>
      <c r="AF16" s="447"/>
      <c r="AG16" s="447"/>
      <c r="AH16" s="447"/>
      <c r="AI16" s="447"/>
      <c r="AJ16" s="447"/>
      <c r="AK16" s="447"/>
      <c r="AL16" s="447"/>
      <c r="AM16" s="447"/>
      <c r="AN16" s="447"/>
      <c r="AO16" s="447"/>
      <c r="AP16" s="447"/>
      <c r="AQ16" s="447"/>
      <c r="AR16" s="447"/>
      <c r="AS16" s="447"/>
      <c r="AT16" s="447"/>
      <c r="AU16" s="447"/>
      <c r="AV16" s="447"/>
      <c r="AW16" s="447"/>
      <c r="AX16" s="447"/>
      <c r="AY16" s="447"/>
      <c r="AZ16" s="447"/>
      <c r="BA16" s="447"/>
      <c r="BB16" s="302"/>
    </row>
    <row r="17" spans="1:54" s="299" customFormat="1" ht="18" customHeight="1">
      <c r="A17" s="9"/>
      <c r="B17" s="440"/>
      <c r="C17" s="441"/>
      <c r="D17" s="441"/>
      <c r="E17" s="441"/>
      <c r="F17" s="441"/>
      <c r="G17" s="442"/>
      <c r="H17" s="300"/>
      <c r="I17" s="9"/>
      <c r="J17" s="304"/>
      <c r="K17" s="304"/>
      <c r="L17" s="304"/>
      <c r="M17" s="454"/>
      <c r="N17" s="454"/>
      <c r="O17" s="454"/>
      <c r="P17" s="454"/>
      <c r="Q17" s="454"/>
      <c r="R17" s="454"/>
      <c r="S17" s="454"/>
      <c r="T17" s="454"/>
      <c r="U17" s="454"/>
      <c r="V17" s="454"/>
      <c r="W17" s="454"/>
      <c r="X17" s="454"/>
      <c r="Y17" s="454"/>
      <c r="Z17" s="454"/>
      <c r="AA17" s="454"/>
      <c r="AB17" s="454"/>
      <c r="AC17" s="454"/>
      <c r="AD17" s="454"/>
      <c r="AE17" s="454"/>
      <c r="AF17" s="454"/>
      <c r="AG17" s="454"/>
      <c r="AH17" s="454"/>
      <c r="AI17" s="454"/>
      <c r="AJ17" s="454"/>
      <c r="AK17" s="454"/>
      <c r="AL17" s="454"/>
      <c r="AM17" s="454"/>
      <c r="AN17" s="454"/>
      <c r="AO17" s="454"/>
      <c r="AP17" s="454"/>
      <c r="AQ17" s="454"/>
      <c r="AR17" s="454"/>
      <c r="AS17" s="454"/>
      <c r="AT17" s="454"/>
      <c r="AU17" s="454"/>
      <c r="AV17" s="454"/>
      <c r="AW17" s="454"/>
      <c r="AX17" s="454"/>
      <c r="AY17" s="454"/>
      <c r="AZ17" s="454"/>
      <c r="BA17" s="454"/>
      <c r="BB17" s="302"/>
    </row>
    <row r="18" spans="1:54" s="299" customFormat="1" ht="18" customHeight="1">
      <c r="A18" s="9"/>
      <c r="B18" s="440"/>
      <c r="C18" s="441"/>
      <c r="D18" s="441"/>
      <c r="E18" s="441"/>
      <c r="F18" s="441"/>
      <c r="G18" s="442"/>
      <c r="H18" s="435"/>
      <c r="I18" s="435"/>
      <c r="J18" s="435"/>
      <c r="K18" s="435"/>
      <c r="L18" s="435"/>
      <c r="M18" s="435"/>
      <c r="N18" s="435"/>
      <c r="O18" s="435"/>
      <c r="P18" s="435"/>
      <c r="Q18" s="435"/>
      <c r="R18" s="435"/>
      <c r="S18" s="435"/>
      <c r="T18" s="435"/>
      <c r="U18" s="435"/>
      <c r="V18" s="435"/>
      <c r="W18" s="435"/>
      <c r="X18" s="435"/>
      <c r="Y18" s="435"/>
      <c r="Z18" s="435" t="s">
        <v>277</v>
      </c>
      <c r="AA18" s="435"/>
      <c r="AB18" s="435"/>
      <c r="AC18" s="465"/>
      <c r="AD18" s="465"/>
      <c r="AE18" s="465"/>
      <c r="AF18" s="465"/>
      <c r="AG18" s="465"/>
      <c r="AH18" s="465"/>
      <c r="AI18" s="465"/>
      <c r="AJ18" s="465"/>
      <c r="AK18" s="465"/>
      <c r="AL18" s="465"/>
      <c r="AM18" s="465"/>
      <c r="AN18" s="465"/>
      <c r="AO18" s="9"/>
      <c r="AP18" s="295"/>
      <c r="AQ18" s="295"/>
      <c r="AR18" s="295"/>
      <c r="AS18" s="295"/>
      <c r="AT18" s="295"/>
      <c r="AU18" s="295"/>
      <c r="AV18" s="295"/>
      <c r="AW18" s="295"/>
      <c r="AX18" s="455"/>
      <c r="AY18" s="455"/>
      <c r="AZ18" s="455"/>
      <c r="BB18" s="302"/>
    </row>
    <row r="19" spans="1:54" s="299" customFormat="1" ht="2.1" customHeight="1">
      <c r="A19" s="9"/>
      <c r="B19" s="440"/>
      <c r="C19" s="441"/>
      <c r="D19" s="441"/>
      <c r="E19" s="441"/>
      <c r="F19" s="441"/>
      <c r="G19" s="442"/>
      <c r="H19" s="300"/>
      <c r="I19" s="9"/>
      <c r="J19" s="9"/>
      <c r="K19" s="9"/>
      <c r="L19" s="9"/>
      <c r="M19" s="9"/>
      <c r="N19" s="9"/>
      <c r="O19" s="9"/>
      <c r="P19" s="314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BB19" s="302"/>
    </row>
    <row r="20" spans="1:54" s="299" customFormat="1" ht="18" customHeight="1">
      <c r="A20" s="9"/>
      <c r="B20" s="440"/>
      <c r="C20" s="441"/>
      <c r="D20" s="441"/>
      <c r="E20" s="441"/>
      <c r="F20" s="441"/>
      <c r="G20" s="442"/>
      <c r="H20" s="456" t="s">
        <v>278</v>
      </c>
      <c r="I20" s="457"/>
      <c r="J20" s="457"/>
      <c r="K20" s="457"/>
      <c r="L20" s="457"/>
      <c r="M20" s="458"/>
      <c r="N20" s="459"/>
      <c r="O20" s="459"/>
      <c r="P20" s="459"/>
      <c r="Q20" s="459"/>
      <c r="R20" s="459"/>
      <c r="S20" s="459"/>
      <c r="T20" s="459"/>
      <c r="U20" s="459"/>
      <c r="V20" s="459"/>
      <c r="W20" s="459"/>
      <c r="X20" s="459"/>
      <c r="Y20" s="459"/>
      <c r="Z20" s="459"/>
      <c r="AA20" s="459"/>
      <c r="AB20" s="459"/>
      <c r="AC20" s="459"/>
      <c r="AD20" s="459"/>
      <c r="AE20" s="459"/>
      <c r="AF20" s="459"/>
      <c r="AG20" s="459"/>
      <c r="AH20" s="459"/>
      <c r="AI20" s="459"/>
      <c r="AJ20" s="459"/>
      <c r="AK20" s="459"/>
      <c r="AL20" s="459"/>
      <c r="AM20" s="459"/>
      <c r="AN20" s="45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B20" s="302"/>
    </row>
    <row r="21" spans="1:54" s="299" customFormat="1" ht="2.1" customHeight="1">
      <c r="A21" s="9"/>
      <c r="B21" s="443"/>
      <c r="C21" s="444"/>
      <c r="D21" s="444"/>
      <c r="E21" s="444"/>
      <c r="F21" s="444"/>
      <c r="G21" s="445"/>
      <c r="H21" s="300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298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B21" s="302"/>
    </row>
    <row r="22" spans="1:54" s="299" customFormat="1" ht="23.1" customHeight="1">
      <c r="A22" s="9"/>
      <c r="B22" s="478" t="s">
        <v>279</v>
      </c>
      <c r="C22" s="479"/>
      <c r="D22" s="479"/>
      <c r="E22" s="479"/>
      <c r="F22" s="479"/>
      <c r="G22" s="480"/>
      <c r="H22" s="484" t="s">
        <v>280</v>
      </c>
      <c r="I22" s="485"/>
      <c r="J22" s="486"/>
      <c r="K22" s="487" t="s">
        <v>281</v>
      </c>
      <c r="L22" s="488"/>
      <c r="M22" s="488"/>
      <c r="N22" s="488"/>
      <c r="O22" s="488"/>
      <c r="P22" s="488"/>
      <c r="Q22" s="489"/>
      <c r="R22" s="490"/>
      <c r="S22" s="490"/>
      <c r="T22" s="490"/>
      <c r="U22" s="490"/>
      <c r="V22" s="490"/>
      <c r="W22" s="490"/>
      <c r="X22" s="490"/>
      <c r="Y22" s="490"/>
      <c r="Z22" s="490"/>
      <c r="AA22" s="490"/>
      <c r="AB22" s="490"/>
      <c r="AC22" s="305" t="s">
        <v>282</v>
      </c>
      <c r="AD22" s="305"/>
      <c r="AE22" s="306"/>
      <c r="AF22" s="305"/>
      <c r="AG22" s="305"/>
      <c r="AH22" s="305"/>
      <c r="AI22" s="307"/>
      <c r="AJ22" s="305"/>
      <c r="AL22" s="305"/>
      <c r="AM22" s="306"/>
      <c r="AN22" s="305"/>
      <c r="AO22" s="305"/>
      <c r="AP22" s="305"/>
      <c r="AQ22" s="305"/>
      <c r="AR22" s="306"/>
      <c r="AS22" s="305"/>
      <c r="AT22" s="305"/>
      <c r="AU22" s="305"/>
      <c r="AV22" s="305"/>
      <c r="AW22" s="305"/>
      <c r="AX22" s="305"/>
      <c r="AY22" s="305"/>
      <c r="AZ22" s="305"/>
      <c r="BA22" s="306"/>
      <c r="BB22" s="308"/>
    </row>
    <row r="23" spans="1:54" s="299" customFormat="1" ht="20.100000000000001" customHeight="1">
      <c r="A23" s="9"/>
      <c r="B23" s="481"/>
      <c r="C23" s="482"/>
      <c r="D23" s="482"/>
      <c r="E23" s="482"/>
      <c r="F23" s="482"/>
      <c r="G23" s="483"/>
      <c r="H23" s="484" t="s">
        <v>283</v>
      </c>
      <c r="I23" s="485"/>
      <c r="J23" s="486"/>
      <c r="K23" s="487" t="s">
        <v>281</v>
      </c>
      <c r="L23" s="488"/>
      <c r="M23" s="488"/>
      <c r="N23" s="488"/>
      <c r="O23" s="488"/>
      <c r="P23" s="491"/>
      <c r="Q23" s="492"/>
      <c r="R23" s="493"/>
      <c r="S23" s="493"/>
      <c r="T23" s="493"/>
      <c r="U23" s="305" t="s">
        <v>284</v>
      </c>
      <c r="V23" s="305"/>
      <c r="W23" s="493"/>
      <c r="X23" s="493"/>
      <c r="Y23" s="305" t="s">
        <v>285</v>
      </c>
      <c r="Z23" s="305"/>
      <c r="AA23" s="493"/>
      <c r="AB23" s="493"/>
      <c r="AC23" s="305" t="s">
        <v>286</v>
      </c>
      <c r="AD23" s="305"/>
      <c r="AE23" s="307"/>
      <c r="AG23" s="305"/>
      <c r="AI23" s="305"/>
      <c r="AJ23" s="305"/>
      <c r="AK23" s="305"/>
      <c r="AL23" s="305"/>
      <c r="AM23" s="305"/>
      <c r="AN23" s="305"/>
      <c r="AO23" s="305"/>
      <c r="AP23" s="305"/>
      <c r="AQ23" s="305"/>
      <c r="AR23" s="305"/>
      <c r="AS23" s="305"/>
      <c r="AT23" s="305"/>
      <c r="AU23" s="305"/>
      <c r="AV23" s="305"/>
      <c r="AW23" s="309"/>
      <c r="AX23" s="305"/>
      <c r="AY23" s="305"/>
      <c r="AZ23" s="305"/>
      <c r="BA23" s="306"/>
      <c r="BB23" s="308"/>
    </row>
    <row r="24" spans="1:54" ht="2.1" customHeight="1">
      <c r="A24" s="114"/>
      <c r="B24" s="310"/>
      <c r="C24" s="311"/>
      <c r="D24" s="311"/>
      <c r="E24" s="311"/>
      <c r="F24" s="311"/>
      <c r="G24" s="311"/>
      <c r="H24" s="310"/>
      <c r="I24" s="311"/>
      <c r="J24" s="311"/>
      <c r="K24" s="311"/>
      <c r="L24" s="311"/>
      <c r="M24" s="311"/>
      <c r="N24" s="311"/>
      <c r="O24" s="311"/>
      <c r="P24" s="311"/>
      <c r="Q24" s="311"/>
      <c r="R24" s="311"/>
      <c r="S24" s="311"/>
      <c r="T24" s="311"/>
      <c r="U24" s="311"/>
      <c r="V24" s="311"/>
      <c r="W24" s="311"/>
      <c r="X24" s="311"/>
      <c r="Y24" s="311"/>
      <c r="Z24" s="311"/>
      <c r="AA24" s="311"/>
      <c r="AB24" s="311"/>
      <c r="AC24" s="311"/>
      <c r="AD24" s="311"/>
      <c r="AE24" s="311"/>
      <c r="AF24" s="311"/>
      <c r="AG24" s="311"/>
      <c r="AH24" s="311"/>
      <c r="AI24" s="311"/>
      <c r="AJ24" s="311"/>
      <c r="AK24" s="311"/>
      <c r="AL24" s="311"/>
      <c r="AM24" s="311"/>
      <c r="AN24" s="311"/>
      <c r="AO24" s="311"/>
      <c r="AP24" s="311"/>
      <c r="AQ24" s="311"/>
      <c r="AR24" s="311"/>
      <c r="AS24" s="311"/>
      <c r="AT24" s="311"/>
      <c r="AU24" s="311"/>
      <c r="AV24" s="311"/>
      <c r="AW24" s="311"/>
      <c r="AX24" s="311"/>
      <c r="AY24" s="311"/>
      <c r="AZ24" s="311"/>
      <c r="BA24" s="312"/>
      <c r="BB24" s="313"/>
    </row>
    <row r="33" s="282" customFormat="1"/>
    <row r="34" s="282" customFormat="1"/>
    <row r="35" s="282" customFormat="1"/>
    <row r="36" s="282" customFormat="1"/>
    <row r="37" s="282" customFormat="1"/>
    <row r="38" s="282" customFormat="1"/>
    <row r="39" s="282" customFormat="1"/>
    <row r="40" s="282" customFormat="1"/>
    <row r="41" s="282" customFormat="1"/>
    <row r="42" s="282" customFormat="1"/>
    <row r="43" s="282" customFormat="1"/>
    <row r="44" s="282" customFormat="1"/>
    <row r="45" s="282" customFormat="1"/>
    <row r="46" s="282" customFormat="1"/>
    <row r="47" s="282" customFormat="1"/>
    <row r="48" s="282" customFormat="1"/>
    <row r="49" s="282" customFormat="1"/>
    <row r="50" s="282" customFormat="1"/>
    <row r="51" s="282" customFormat="1"/>
    <row r="52" s="282" customFormat="1"/>
    <row r="53" s="282" customFormat="1"/>
    <row r="54" s="282" customFormat="1"/>
    <row r="55" s="282" customFormat="1"/>
    <row r="56" s="282" customFormat="1"/>
    <row r="57" s="282" customFormat="1"/>
    <row r="58" s="282" customFormat="1"/>
  </sheetData>
  <sheetProtection algorithmName="SHA-512" hashValue="J/+gDxzzRDnjxZqf+GAOUQ9rM/tpsdOlaHxALCgVF1qIYCK+9JE3Glqml9fauzZ/vWDFFx3M4HkzG3du7qm8QQ==" saltValue="S7trAp+6Va03hGYSJtv6Jg==" spinCount="100000" sheet="1" scenarios="1" formatCells="0"/>
  <mergeCells count="59">
    <mergeCell ref="B1:BB1"/>
    <mergeCell ref="B3:M3"/>
    <mergeCell ref="N3:Y3"/>
    <mergeCell ref="Z3:AB3"/>
    <mergeCell ref="AC3:BB3"/>
    <mergeCell ref="B4:M4"/>
    <mergeCell ref="N4:Y4"/>
    <mergeCell ref="Z4:AB4"/>
    <mergeCell ref="N8:Y8"/>
    <mergeCell ref="Z8:AB8"/>
    <mergeCell ref="B5:M5"/>
    <mergeCell ref="N5:Y5"/>
    <mergeCell ref="Z5:AB5"/>
    <mergeCell ref="B6:M6"/>
    <mergeCell ref="N6:Y6"/>
    <mergeCell ref="Z6:AB6"/>
    <mergeCell ref="B7:M7"/>
    <mergeCell ref="N7:Y7"/>
    <mergeCell ref="Z7:AB7"/>
    <mergeCell ref="B8:M8"/>
    <mergeCell ref="B22:G23"/>
    <mergeCell ref="H22:J22"/>
    <mergeCell ref="K22:P22"/>
    <mergeCell ref="Q22:AB22"/>
    <mergeCell ref="H23:J23"/>
    <mergeCell ref="K23:P23"/>
    <mergeCell ref="Q23:T23"/>
    <mergeCell ref="W23:X23"/>
    <mergeCell ref="AA23:AB23"/>
    <mergeCell ref="B9:M9"/>
    <mergeCell ref="N9:Y9"/>
    <mergeCell ref="Z9:AB9"/>
    <mergeCell ref="V11:Z12"/>
    <mergeCell ref="AC18:AN18"/>
    <mergeCell ref="AN4:BB9"/>
    <mergeCell ref="AC4:AM4"/>
    <mergeCell ref="AC5:AM5"/>
    <mergeCell ref="AC6:AM6"/>
    <mergeCell ref="AC7:AM7"/>
    <mergeCell ref="AC8:AM8"/>
    <mergeCell ref="AC9:AM9"/>
    <mergeCell ref="H16:J16"/>
    <mergeCell ref="K16:L16"/>
    <mergeCell ref="M16:R16"/>
    <mergeCell ref="T16:BA16"/>
    <mergeCell ref="AA11:BB12"/>
    <mergeCell ref="AF14:AJ14"/>
    <mergeCell ref="AK14:BA14"/>
    <mergeCell ref="B13:G21"/>
    <mergeCell ref="H14:L14"/>
    <mergeCell ref="M14:AE14"/>
    <mergeCell ref="B11:U12"/>
    <mergeCell ref="M17:BA17"/>
    <mergeCell ref="K18:Y18"/>
    <mergeCell ref="H18:J18"/>
    <mergeCell ref="AX18:AZ18"/>
    <mergeCell ref="H20:L20"/>
    <mergeCell ref="M20:AN20"/>
    <mergeCell ref="Z18:AB18"/>
  </mergeCells>
  <phoneticPr fontId="2"/>
  <dataValidations count="1">
    <dataValidation type="list" allowBlank="1" showInputMessage="1" showErrorMessage="1" sqref="AQ18:AW18" xr:uid="{6F6F9F64-DF34-4DCB-BDDB-76E6C12BA842}">
      <formula1>$BD$2:$BD$5</formula1>
    </dataValidation>
  </dataValidations>
  <pageMargins left="0.39370078740157483" right="0" top="0.59055118110236227" bottom="0.23622047244094491" header="0.51181102362204722" footer="0.19685039370078741"/>
  <pageSetup paperSize="9" scale="95" orientation="portrait" r:id="rId1"/>
  <headerFooter alignWithMargins="0">
    <oddFooter xml:space="preserve">&amp;R様式　依頼-1　2024年4月3日版
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2</vt:i4>
      </vt:variant>
    </vt:vector>
  </HeadingPairs>
  <TitlesOfParts>
    <vt:vector size="8" baseType="lpstr">
      <vt:lpstr>入力シート</vt:lpstr>
      <vt:lpstr>出荷証明書雛型</vt:lpstr>
      <vt:lpstr>VLOOK</vt:lpstr>
      <vt:lpstr>シール保証書（作成見本）</vt:lpstr>
      <vt:lpstr>エポ保証書（作成見本）</vt:lpstr>
      <vt:lpstr>試験成績書(依頼書)</vt:lpstr>
      <vt:lpstr>'試験成績書(依頼書)'!Print_Area</vt:lpstr>
      <vt:lpstr>入力シート!Print_Area</vt:lpstr>
    </vt:vector>
  </TitlesOfParts>
  <Company>コニシ株式会社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ボンド４部</dc:creator>
  <cp:lastModifiedBy>郷</cp:lastModifiedBy>
  <cp:lastPrinted>2024-05-23T00:57:58Z</cp:lastPrinted>
  <dcterms:created xsi:type="dcterms:W3CDTF">2001-01-10T06:45:40Z</dcterms:created>
  <dcterms:modified xsi:type="dcterms:W3CDTF">2025-11-25T07:35:22Z</dcterms:modified>
</cp:coreProperties>
</file>